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https://judfunpresp-my.sharepoint.com/personal/claudia_oliveira_funprespjud_com_br/Documents/Pregão Eletrônico 2026/Pregão nº 6-2026 (Terceirização Gecom)/"/>
    </mc:Choice>
  </mc:AlternateContent>
  <xr:revisionPtr revIDLastSave="19" documentId="8_{66D75857-A76F-487D-A464-6979603C55E8}" xr6:coauthVersionLast="47" xr6:coauthVersionMax="47" xr10:uidLastSave="{F9F7444A-3B2A-47F6-9E1D-E051B9463D99}"/>
  <bookViews>
    <workbookView xWindow="28680" yWindow="-120" windowWidth="29040" windowHeight="15720" tabRatio="711" xr2:uid="{00000000-000D-0000-FFFF-FFFF00000000}"/>
  </bookViews>
  <sheets>
    <sheet name="Social Media 40h" sheetId="6" r:id="rId1"/>
    <sheet name="Videomaker 40h" sheetId="12" r:id="rId2"/>
    <sheet name="Resumo" sheetId="8" r:id="rId3"/>
  </sheets>
  <definedNames>
    <definedName name="_xlnm.Print_Area" localSheetId="0">'Social Media 40h'!$A$1:$G$253</definedName>
    <definedName name="_xlnm.Print_Area" localSheetId="1">'Videomaker 40h'!$A$1:$G$254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" i="8" l="1"/>
  <c r="C242" i="12"/>
  <c r="F225" i="12"/>
  <c r="C229" i="12" s="1"/>
  <c r="D214" i="12"/>
  <c r="B218" i="12" s="1"/>
  <c r="C218" i="12" s="1"/>
  <c r="B233" i="12" s="1"/>
  <c r="D197" i="12"/>
  <c r="B201" i="12" s="1"/>
  <c r="D201" i="12" s="1"/>
  <c r="C206" i="12" s="1"/>
  <c r="B169" i="12"/>
  <c r="E166" i="12"/>
  <c r="B182" i="12" s="1"/>
  <c r="D165" i="12"/>
  <c r="E165" i="12" s="1"/>
  <c r="B181" i="12" s="1"/>
  <c r="D164" i="12"/>
  <c r="E164" i="12" s="1"/>
  <c r="B180" i="12" s="1"/>
  <c r="E163" i="12"/>
  <c r="B179" i="12" s="1"/>
  <c r="E162" i="12"/>
  <c r="B178" i="12" s="1"/>
  <c r="E161" i="12"/>
  <c r="B177" i="12" s="1"/>
  <c r="D160" i="12"/>
  <c r="E160" i="12" s="1"/>
  <c r="B176" i="12" s="1"/>
  <c r="E159" i="12"/>
  <c r="B175" i="12" s="1"/>
  <c r="D158" i="12"/>
  <c r="E158" i="12" s="1"/>
  <c r="B174" i="12" s="1"/>
  <c r="D157" i="12"/>
  <c r="E157" i="12" s="1"/>
  <c r="B173" i="12" s="1"/>
  <c r="E156" i="12"/>
  <c r="B172" i="12" s="1"/>
  <c r="D155" i="12"/>
  <c r="E155" i="12" s="1"/>
  <c r="B171" i="12" s="1"/>
  <c r="C143" i="12"/>
  <c r="C135" i="12"/>
  <c r="C124" i="12"/>
  <c r="B113" i="12"/>
  <c r="D94" i="12"/>
  <c r="F98" i="12" s="1"/>
  <c r="D90" i="12"/>
  <c r="E98" i="12" s="1"/>
  <c r="D86" i="12"/>
  <c r="D98" i="12" s="1"/>
  <c r="C73" i="12"/>
  <c r="D73" i="12" s="1"/>
  <c r="B81" i="12" s="1"/>
  <c r="B64" i="12"/>
  <c r="E64" i="12" s="1"/>
  <c r="C68" i="12" s="1"/>
  <c r="E60" i="12"/>
  <c r="B68" i="12" s="1"/>
  <c r="C49" i="12"/>
  <c r="C45" i="12"/>
  <c r="B41" i="12"/>
  <c r="D25" i="12"/>
  <c r="C25" i="12"/>
  <c r="A22" i="12"/>
  <c r="A25" i="12" s="1"/>
  <c r="A28" i="12" s="1"/>
  <c r="A45" i="12" s="1"/>
  <c r="A49" i="12" s="1"/>
  <c r="A53" i="12" s="1"/>
  <c r="A60" i="12" s="1"/>
  <c r="A64" i="12" s="1"/>
  <c r="A68" i="12" s="1"/>
  <c r="A73" i="12" s="1"/>
  <c r="A77" i="12" s="1"/>
  <c r="A81" i="12" s="1"/>
  <c r="A86" i="12" s="1"/>
  <c r="A90" i="12" s="1"/>
  <c r="C19" i="12"/>
  <c r="C22" i="12" s="1"/>
  <c r="A19" i="12"/>
  <c r="B13" i="12"/>
  <c r="B19" i="12" s="1"/>
  <c r="A13" i="12"/>
  <c r="C241" i="6"/>
  <c r="G6" i="8" l="1"/>
  <c r="D19" i="12"/>
  <c r="H6" i="8"/>
  <c r="D68" i="12"/>
  <c r="B98" i="12" s="1"/>
  <c r="B28" i="12"/>
  <c r="B140" i="12"/>
  <c r="A98" i="12"/>
  <c r="A103" i="12" s="1"/>
  <c r="A118" i="12" s="1"/>
  <c r="A121" i="12" s="1"/>
  <c r="A124" i="12" s="1"/>
  <c r="A129" i="12" s="1"/>
  <c r="A132" i="12" s="1"/>
  <c r="A135" i="12" s="1"/>
  <c r="A140" i="12" s="1"/>
  <c r="A143" i="12" s="1"/>
  <c r="A148" i="12" s="1"/>
  <c r="A94" i="12"/>
  <c r="B183" i="12"/>
  <c r="C192" i="12" s="1"/>
  <c r="B229" i="12"/>
  <c r="D229" i="12" s="1"/>
  <c r="C233" i="12"/>
  <c r="D233" i="12" s="1"/>
  <c r="B250" i="12" s="1"/>
  <c r="B77" i="12"/>
  <c r="D77" i="12" s="1"/>
  <c r="C81" i="12" s="1"/>
  <c r="D81" i="12" s="1"/>
  <c r="C98" i="12" s="1"/>
  <c r="F13" i="12"/>
  <c r="A22" i="6"/>
  <c r="A25" i="6" s="1"/>
  <c r="A28" i="6" s="1"/>
  <c r="A45" i="6" s="1"/>
  <c r="A49" i="6" s="1"/>
  <c r="A53" i="6" s="1"/>
  <c r="A19" i="6"/>
  <c r="D5" i="8"/>
  <c r="B22" i="12" l="1"/>
  <c r="D22" i="12" s="1"/>
  <c r="B246" i="12"/>
  <c r="B25" i="12"/>
  <c r="E25" i="12" s="1"/>
  <c r="B170" i="12"/>
  <c r="A188" i="12"/>
  <c r="A192" i="12" s="1"/>
  <c r="A197" i="12" s="1"/>
  <c r="A201" i="12" s="1"/>
  <c r="G98" i="12"/>
  <c r="D103" i="12" s="1"/>
  <c r="A206" i="12" l="1"/>
  <c r="A218" i="12"/>
  <c r="D28" i="12"/>
  <c r="D140" i="12"/>
  <c r="C28" i="12"/>
  <c r="E28" i="12" s="1"/>
  <c r="C140" i="12"/>
  <c r="E140" i="12" s="1"/>
  <c r="B143" i="12" s="1"/>
  <c r="D143" i="12" s="1"/>
  <c r="D148" i="12" s="1"/>
  <c r="B103" i="12" l="1"/>
  <c r="B45" i="12"/>
  <c r="A229" i="12"/>
  <c r="A233" i="12" s="1"/>
  <c r="A242" i="12" s="1"/>
  <c r="B245" i="12"/>
  <c r="B49" i="12" l="1"/>
  <c r="D49" i="12" s="1"/>
  <c r="D45" i="12"/>
  <c r="B53" i="12" s="1"/>
  <c r="C124" i="6"/>
  <c r="C53" i="12" l="1"/>
  <c r="D53" i="12" s="1"/>
  <c r="C103" i="12" s="1"/>
  <c r="E103" i="12" s="1"/>
  <c r="B121" i="12"/>
  <c r="D121" i="12" s="1"/>
  <c r="B132" i="12"/>
  <c r="D132" i="12" s="1"/>
  <c r="B247" i="12" l="1"/>
  <c r="B118" i="12"/>
  <c r="D118" i="12" s="1"/>
  <c r="B124" i="12" s="1"/>
  <c r="D124" i="12" s="1"/>
  <c r="B148" i="12" s="1"/>
  <c r="B129" i="12"/>
  <c r="D129" i="12" s="1"/>
  <c r="B135" i="12" s="1"/>
  <c r="D135" i="12" s="1"/>
  <c r="C148" i="12" s="1"/>
  <c r="C73" i="6"/>
  <c r="B13" i="6"/>
  <c r="F13" i="6" s="1"/>
  <c r="A13" i="6"/>
  <c r="E148" i="12" l="1"/>
  <c r="F224" i="6"/>
  <c r="G5" i="8" s="1"/>
  <c r="B19" i="6"/>
  <c r="D214" i="6"/>
  <c r="B218" i="6" l="1"/>
  <c r="C218" i="6" s="1"/>
  <c r="H5" i="8"/>
  <c r="B248" i="12"/>
  <c r="B188" i="12"/>
  <c r="D188" i="12" s="1"/>
  <c r="B192" i="12" s="1"/>
  <c r="D192" i="12" s="1"/>
  <c r="E192" i="12" s="1"/>
  <c r="B206" i="12" s="1"/>
  <c r="D206" i="12" s="1"/>
  <c r="B249" i="12" s="1"/>
  <c r="C228" i="6"/>
  <c r="B228" i="6" s="1"/>
  <c r="D228" i="6" s="1"/>
  <c r="C232" i="6"/>
  <c r="B232" i="6"/>
  <c r="D197" i="6"/>
  <c r="B201" i="6" s="1"/>
  <c r="D201" i="6" s="1"/>
  <c r="C206" i="6" s="1"/>
  <c r="B169" i="6"/>
  <c r="E166" i="6"/>
  <c r="B182" i="6" s="1"/>
  <c r="D165" i="6"/>
  <c r="E165" i="6" s="1"/>
  <c r="B181" i="6" s="1"/>
  <c r="D164" i="6"/>
  <c r="E164" i="6" s="1"/>
  <c r="B180" i="6" s="1"/>
  <c r="E163" i="6"/>
  <c r="B179" i="6" s="1"/>
  <c r="E162" i="6"/>
  <c r="B178" i="6" s="1"/>
  <c r="E161" i="6"/>
  <c r="B177" i="6" s="1"/>
  <c r="D160" i="6"/>
  <c r="E160" i="6" s="1"/>
  <c r="B176" i="6" s="1"/>
  <c r="E159" i="6"/>
  <c r="B175" i="6" s="1"/>
  <c r="D158" i="6"/>
  <c r="E158" i="6" s="1"/>
  <c r="B174" i="6" s="1"/>
  <c r="D157" i="6"/>
  <c r="E157" i="6" s="1"/>
  <c r="B173" i="6" s="1"/>
  <c r="E156" i="6"/>
  <c r="B172" i="6" s="1"/>
  <c r="D155" i="6"/>
  <c r="E155" i="6" s="1"/>
  <c r="B171" i="6" s="1"/>
  <c r="C143" i="6"/>
  <c r="C135" i="6"/>
  <c r="B113" i="6"/>
  <c r="D94" i="6"/>
  <c r="F98" i="6" s="1"/>
  <c r="D90" i="6"/>
  <c r="E98" i="6" s="1"/>
  <c r="D86" i="6"/>
  <c r="D98" i="6" s="1"/>
  <c r="D73" i="6"/>
  <c r="B64" i="6"/>
  <c r="E64" i="6" s="1"/>
  <c r="C68" i="6" s="1"/>
  <c r="E60" i="6"/>
  <c r="B68" i="6" s="1"/>
  <c r="A60" i="6"/>
  <c r="A64" i="6" s="1"/>
  <c r="A68" i="6" s="1"/>
  <c r="A73" i="6" s="1"/>
  <c r="A77" i="6" s="1"/>
  <c r="A81" i="6" s="1"/>
  <c r="A86" i="6" s="1"/>
  <c r="A90" i="6" s="1"/>
  <c r="A98" i="6" s="1"/>
  <c r="C49" i="6"/>
  <c r="C45" i="6"/>
  <c r="B41" i="6"/>
  <c r="D25" i="6"/>
  <c r="C25" i="6"/>
  <c r="C19" i="6"/>
  <c r="C22" i="6" s="1"/>
  <c r="B242" i="12" l="1"/>
  <c r="D242" i="12" s="1"/>
  <c r="B251" i="12" s="1"/>
  <c r="B253" i="12" s="1"/>
  <c r="B183" i="6"/>
  <c r="C192" i="6" s="1"/>
  <c r="D232" i="6"/>
  <c r="B249" i="6" s="1"/>
  <c r="A103" i="6"/>
  <c r="A118" i="6" s="1"/>
  <c r="A121" i="6" s="1"/>
  <c r="A124" i="6" s="1"/>
  <c r="A129" i="6" s="1"/>
  <c r="A132" i="6" s="1"/>
  <c r="A135" i="6" s="1"/>
  <c r="A140" i="6" s="1"/>
  <c r="A143" i="6" s="1"/>
  <c r="A148" i="6" s="1"/>
  <c r="A94" i="6"/>
  <c r="D68" i="6"/>
  <c r="B98" i="6" s="1"/>
  <c r="B77" i="6"/>
  <c r="D77" i="6" s="1"/>
  <c r="C81" i="6" s="1"/>
  <c r="B81" i="6"/>
  <c r="D19" i="6"/>
  <c r="B254" i="12" l="1"/>
  <c r="F6" i="8"/>
  <c r="D81" i="6"/>
  <c r="C98" i="6" s="1"/>
  <c r="G98" i="6"/>
  <c r="D103" i="6" s="1"/>
  <c r="B140" i="6"/>
  <c r="B28" i="6"/>
  <c r="B170" i="6"/>
  <c r="A188" i="6"/>
  <c r="A192" i="6" s="1"/>
  <c r="A197" i="6" s="1"/>
  <c r="A201" i="6" s="1"/>
  <c r="A218" i="6" l="1"/>
  <c r="A206" i="6"/>
  <c r="B244" i="6" l="1"/>
  <c r="A228" i="6"/>
  <c r="A232" i="6" s="1"/>
  <c r="A241" i="6" s="1"/>
  <c r="B245" i="6" l="1"/>
  <c r="B25" i="6"/>
  <c r="E25" i="6" s="1"/>
  <c r="B22" i="6"/>
  <c r="D22" i="6" s="1"/>
  <c r="C140" i="6" l="1"/>
  <c r="C28" i="6"/>
  <c r="D140" i="6"/>
  <c r="D28" i="6"/>
  <c r="E28" i="6" s="1"/>
  <c r="E140" i="6" l="1"/>
  <c r="B143" i="6" s="1"/>
  <c r="D143" i="6" s="1"/>
  <c r="D148" i="6" s="1"/>
  <c r="B45" i="6"/>
  <c r="B103" i="6"/>
  <c r="D45" i="6" l="1"/>
  <c r="B53" i="6" s="1"/>
  <c r="B49" i="6"/>
  <c r="D49" i="6" s="1"/>
  <c r="B132" i="6" l="1"/>
  <c r="D132" i="6" s="1"/>
  <c r="B121" i="6"/>
  <c r="D121" i="6" s="1"/>
  <c r="C53" i="6"/>
  <c r="D53" i="6"/>
  <c r="C103" i="6" s="1"/>
  <c r="E103" i="6" s="1"/>
  <c r="B118" i="6" l="1"/>
  <c r="D118" i="6" s="1"/>
  <c r="B124" i="6" s="1"/>
  <c r="D124" i="6" s="1"/>
  <c r="B148" i="6" s="1"/>
  <c r="B129" i="6"/>
  <c r="D129" i="6" s="1"/>
  <c r="B135" i="6" s="1"/>
  <c r="D135" i="6" s="1"/>
  <c r="C148" i="6" s="1"/>
  <c r="B246" i="6"/>
  <c r="E148" i="6" l="1"/>
  <c r="B247" i="6" l="1"/>
  <c r="B188" i="6"/>
  <c r="D188" i="6" s="1"/>
  <c r="B192" i="6" s="1"/>
  <c r="D192" i="6" s="1"/>
  <c r="E192" i="6" s="1"/>
  <c r="B206" i="6" s="1"/>
  <c r="D206" i="6" s="1"/>
  <c r="B248" i="6" s="1"/>
  <c r="B241" i="6" l="1"/>
  <c r="D241" i="6" s="1"/>
  <c r="B250" i="6" s="1"/>
  <c r="B252" i="6" s="1"/>
  <c r="B253" i="6" l="1"/>
  <c r="F5" i="8"/>
  <c r="I5" i="8" s="1"/>
  <c r="J5" i="8" s="1"/>
  <c r="I6" i="8"/>
  <c r="J6" i="8" s="1"/>
  <c r="J7" i="8" l="1"/>
</calcChain>
</file>

<file path=xl/sharedStrings.xml><?xml version="1.0" encoding="utf-8"?>
<sst xmlns="http://schemas.openxmlformats.org/spreadsheetml/2006/main" count="606" uniqueCount="176">
  <si>
    <t>SALÁRIO BASE</t>
  </si>
  <si>
    <t>Base de cálculo</t>
  </si>
  <si>
    <t>Percentual</t>
  </si>
  <si>
    <t>Categoria</t>
  </si>
  <si>
    <t>Valor</t>
  </si>
  <si>
    <t>MÓDULO 1 - REMUNERAÇÃO</t>
  </si>
  <si>
    <t>Base de Cálculo</t>
  </si>
  <si>
    <t>Adicional Noturno</t>
  </si>
  <si>
    <t>Salário Base</t>
  </si>
  <si>
    <t>Total</t>
  </si>
  <si>
    <t>ADICIONAL DE FÉRIAS - 1/3 CONSTITUCIONAL</t>
  </si>
  <si>
    <t>Alíquota Adicional</t>
  </si>
  <si>
    <t>1/3 Constitucional</t>
  </si>
  <si>
    <t>Férias</t>
  </si>
  <si>
    <t>SUBMÓDULO 2.2 - ENCARGOS PREVIDENCIÁRIOS E FGTS</t>
  </si>
  <si>
    <t>COMPOSIÇÃO DO GPS E FGTS</t>
  </si>
  <si>
    <t>Encargos</t>
  </si>
  <si>
    <t>INSS - empregador</t>
  </si>
  <si>
    <t>Salário-Educação</t>
  </si>
  <si>
    <t>SAT- GIL/RAT</t>
  </si>
  <si>
    <t>SESC</t>
  </si>
  <si>
    <t>SENAC</t>
  </si>
  <si>
    <t>SEBRAE</t>
  </si>
  <si>
    <t>INCRA</t>
  </si>
  <si>
    <t>FGTS</t>
  </si>
  <si>
    <t>TOTAL</t>
  </si>
  <si>
    <t>GPS - GUIA DA PREVIDÊNCIA SOCIAL</t>
  </si>
  <si>
    <t>FGTS - FUNDO DE GARANTIA POR TEMPO DE SERVIÇO</t>
  </si>
  <si>
    <t>GPS</t>
  </si>
  <si>
    <t>SUBMÓDULO 2.3 - BENEFÍCIOS MENSAIS E DIÁRIOS</t>
  </si>
  <si>
    <t>VALE TRANSPORTE</t>
  </si>
  <si>
    <t>Vr. Unitário</t>
  </si>
  <si>
    <t xml:space="preserve">Vales por dia </t>
  </si>
  <si>
    <t>Custo total</t>
  </si>
  <si>
    <t>Dias efetivamente trabalhados</t>
  </si>
  <si>
    <t>CUSTO DA PASSAGEM</t>
  </si>
  <si>
    <t>Proporcionalidade</t>
  </si>
  <si>
    <t>Desconto</t>
  </si>
  <si>
    <t>Valor do desconto</t>
  </si>
  <si>
    <t>DESCONTO DO VALE TRANSPORTE</t>
  </si>
  <si>
    <t>Custo efetivo</t>
  </si>
  <si>
    <t>CUSTO EFETIVO DO VALE TRANSPORTE</t>
  </si>
  <si>
    <t>VALE ALIMENTAÇÃO/REFEIÇÃO</t>
  </si>
  <si>
    <t>Valor diário</t>
  </si>
  <si>
    <t>DESCONTO DO VALE ALIMENTAÇÃO/REFEIÇÃO</t>
  </si>
  <si>
    <t>CUSTO EFETIVO DO VALE ALIMENTAÇÃO/REFEIÇÃO</t>
  </si>
  <si>
    <t>Vale Transporte</t>
  </si>
  <si>
    <t>Vale Refeição</t>
  </si>
  <si>
    <t>MÓDULO 3 - PROVISÃO PARA RESCISÃO</t>
  </si>
  <si>
    <t>PERCENTUAIS POR TIPO DE
 DESLIGAMENTO</t>
  </si>
  <si>
    <t>Tipos</t>
  </si>
  <si>
    <t>Demissão 
SEM  justa Causa</t>
  </si>
  <si>
    <t>SEM justa Causa
AP INDENIZADO</t>
  </si>
  <si>
    <t>SEM justa Causa 
AP TRABALHADO</t>
  </si>
  <si>
    <t>Demissão
 COM  justa Causa</t>
  </si>
  <si>
    <t>Desligamentos 
OUTROS TIPOS</t>
  </si>
  <si>
    <t>SUBMÓDULO 3.1 - AVISO PRÉVIO INDENIZADO</t>
  </si>
  <si>
    <t>AVISO PRÉVIO INDENIZADO</t>
  </si>
  <si>
    <t>Submódulo 2.1</t>
  </si>
  <si>
    <t>Submódulo 2.2</t>
  </si>
  <si>
    <t>Submódulo 2.3</t>
  </si>
  <si>
    <t>MULTA DO FGTS E CONTRIBUIÇÃO SOCIAL SOBRE O AVISO PRÉVIO INDENIZADO</t>
  </si>
  <si>
    <t>Percentual da 
Multa</t>
  </si>
  <si>
    <t>SUBMÓDULO 3.1 - CUSTO DO AVISO PRÉVIO INDENIZADO</t>
  </si>
  <si>
    <t>SUBMÓDULO 3.2 - AVISO PRÉVIO TRABALHADO</t>
  </si>
  <si>
    <t>AVISO PRÉVIO TRABALHADO</t>
  </si>
  <si>
    <t>MULTA DO FGTS E CONTRIBUIÇÃO SOCIAL SOBRE O AVISO PRÉVIO TRABALHADO</t>
  </si>
  <si>
    <t>SUBMÓDULO 3.3 - DEMISSÃO POR JUSTA CAUSA</t>
  </si>
  <si>
    <t>Valor provisionado do Adicional de Férias</t>
  </si>
  <si>
    <t>Valor provisionado das Férias</t>
  </si>
  <si>
    <t>BASE DE CÁLCULO PARA DEMISSÃO POR JUSTA CAUSA</t>
  </si>
  <si>
    <t>SUBMÓDULO 3.3 - CUSTO DA DEMISSÃO COM JUSTA CAUSA</t>
  </si>
  <si>
    <t>Submódulo 3.1</t>
  </si>
  <si>
    <t>Submódulo 3.2</t>
  </si>
  <si>
    <t>Submódulo 3.3</t>
  </si>
  <si>
    <t>SUBMÓDULO 3.2 - CUSTO DO AVISO PRÉVIO TRABALHADO</t>
  </si>
  <si>
    <t>MÓDULO 4 - CUSTO DE REPOSIÇÃO DO PROFISSIONAL AUSENTE</t>
  </si>
  <si>
    <t>Custo diário</t>
  </si>
  <si>
    <t>Divisor do dia</t>
  </si>
  <si>
    <t>CUSTO DIÁRIO PARA O REPOSITOR</t>
  </si>
  <si>
    <t xml:space="preserve">Memória de Cálculo - número de dias de reposição do profissional ausente para cada evento </t>
  </si>
  <si>
    <t>Incidencia anual</t>
  </si>
  <si>
    <t>Duração Legal  
da Ausência</t>
  </si>
  <si>
    <t>Proporção dias afetados</t>
  </si>
  <si>
    <t>Dias de reposição</t>
  </si>
  <si>
    <t>Ausência justificada</t>
  </si>
  <si>
    <t>Acidente trabalho</t>
  </si>
  <si>
    <t>Afastamento por doença</t>
  </si>
  <si>
    <t>Consulta médica filho</t>
  </si>
  <si>
    <t>Óbitos na família</t>
  </si>
  <si>
    <t>Casamento</t>
  </si>
  <si>
    <t>Doação de sangue</t>
  </si>
  <si>
    <t>Testemunho</t>
  </si>
  <si>
    <t>Paternidade</t>
  </si>
  <si>
    <t>Maternidade</t>
  </si>
  <si>
    <t>Consulta pré-natal</t>
  </si>
  <si>
    <t>Composição</t>
  </si>
  <si>
    <t>Total Para reposição</t>
  </si>
  <si>
    <t>ESTIMATIVA DA NECESSIDADE DE REPOSIÇÃO DE PROFISSIONAL</t>
  </si>
  <si>
    <t>Necessidade de Reposição</t>
  </si>
  <si>
    <t>Custo anual</t>
  </si>
  <si>
    <t>Custo mensal</t>
  </si>
  <si>
    <t>SUBMÓDULO 4.1 - AUSÊNCIAS LEGAIS</t>
  </si>
  <si>
    <t>SUBMÓDULO 4.2 - INTRAJORNADA</t>
  </si>
  <si>
    <t>divisor de hora</t>
  </si>
  <si>
    <t>CUSTO POR HORA DO REPOSITOR</t>
  </si>
  <si>
    <t>Valor da hora</t>
  </si>
  <si>
    <t>Necessidade de Reposição (horas)</t>
  </si>
  <si>
    <t>Submódulo 4.1</t>
  </si>
  <si>
    <t>Submódulo 4.2</t>
  </si>
  <si>
    <t>MÓDULO 5 - INSUMOS DE MÃO DE OBRA</t>
  </si>
  <si>
    <t>MÓDULO 6 - CUSTOS INDIRETOS, TRIBUTOS E LUCRO</t>
  </si>
  <si>
    <t>Módulo</t>
  </si>
  <si>
    <t>Remuneração</t>
  </si>
  <si>
    <t>Encargos e Benefícios</t>
  </si>
  <si>
    <t>Rescisão</t>
  </si>
  <si>
    <t>Reposição do Profissional Ausente</t>
  </si>
  <si>
    <t>Insumos Diversos</t>
  </si>
  <si>
    <t>Custos Indiretos, Tributos e Lucro</t>
  </si>
  <si>
    <t>Rateio da Chefia de Campo</t>
  </si>
  <si>
    <t xml:space="preserve">Férias </t>
  </si>
  <si>
    <t>13° Salário</t>
  </si>
  <si>
    <t>MÓDULO 2 - ENCARGOS E BENEFÍCIOS (ANUAIS, MENSAIS E DIÁRIOS)</t>
  </si>
  <si>
    <t>Valor provisionado do 13º Salário</t>
  </si>
  <si>
    <t>Provisionamento Mensal</t>
  </si>
  <si>
    <t>SUBMÓDULO 2.1 – 13° SALÁRIO, FÉRIAS E ADICIONAL DE FÉRIAS</t>
  </si>
  <si>
    <t>Gratificação de função</t>
  </si>
  <si>
    <t>13° SALÁRIO
Previsto no Decreto 57.155, de 1965.</t>
  </si>
  <si>
    <t>FÉRIAS
Previsto no art. 7° da Constituição Federal</t>
  </si>
  <si>
    <t>Adicional de Periculosidade ou Insalubridade</t>
  </si>
  <si>
    <t>Porobabilidade de ocorrência de ausências legais, conforme previsão do art. 473 da Consolidação das Leis do Trabalho.</t>
  </si>
  <si>
    <t>INFORMAÇÃO DE PERCENTUAIS ESTIMADOS DE CITL</t>
  </si>
  <si>
    <t>Custos Indiretos</t>
  </si>
  <si>
    <t>Lucro</t>
  </si>
  <si>
    <t>CUSTO DO TRABALHADOR</t>
  </si>
  <si>
    <t xml:space="preserve">UNIFORMES - COMPOSIÇÃO - VALOR ANUAL </t>
  </si>
  <si>
    <t>Item</t>
  </si>
  <si>
    <t>qte</t>
  </si>
  <si>
    <t>Vr. Unitario</t>
  </si>
  <si>
    <t xml:space="preserve">Custo anual por Pessoa  </t>
  </si>
  <si>
    <t>UNIFORMES</t>
  </si>
  <si>
    <t xml:space="preserve">Custo mensal </t>
  </si>
  <si>
    <t>Descrição</t>
  </si>
  <si>
    <t xml:space="preserve">Valor total </t>
  </si>
  <si>
    <t>Valor por empregado</t>
  </si>
  <si>
    <t>Custo com Uniformes</t>
  </si>
  <si>
    <t>PLANILHA DE CUSTOS E FORMAÇÃO DE PREÇOS</t>
  </si>
  <si>
    <t>BENEFÍCIOS</t>
  </si>
  <si>
    <t>ASSISTÊNCIA FUNERAL</t>
  </si>
  <si>
    <t>PLANO DE SAÚDE E ASSISTÊNCIA ODONTOLÓGICA</t>
  </si>
  <si>
    <t>Assistência Funeral</t>
  </si>
  <si>
    <t>Plano de Saúde e Assistência Odontológica</t>
  </si>
  <si>
    <t>36 horas semanais</t>
  </si>
  <si>
    <t>Valor Mensal por Empregado</t>
  </si>
  <si>
    <t>Tributos (PIS; COFINS; ISS)</t>
  </si>
  <si>
    <t>Auxílio Creche</t>
  </si>
  <si>
    <t>Insumos</t>
  </si>
  <si>
    <t>Marcas de
Referência</t>
  </si>
  <si>
    <t>Unidade</t>
  </si>
  <si>
    <t>Cotação (R$)</t>
  </si>
  <si>
    <t>Quantidade Estimada (Mês)</t>
  </si>
  <si>
    <t>Valor Estimado (Mês)</t>
  </si>
  <si>
    <t>CUSTO MENSAL DOS INSUMOS</t>
  </si>
  <si>
    <t>Custo com Insumos</t>
  </si>
  <si>
    <t>Valor Anual (1 Posto)</t>
  </si>
  <si>
    <t>Valor total 12 meses</t>
  </si>
  <si>
    <t>Quantidade 
(A)</t>
  </si>
  <si>
    <t xml:space="preserve">Valor Mensal
Posto(s) de Trabalho
(B)
</t>
  </si>
  <si>
    <t>Valor Mensal Insumos
(C)</t>
  </si>
  <si>
    <t>Valor Total
Anual
(F) = (E*12)</t>
  </si>
  <si>
    <t>Valor Mensal
Uniforme 
(D)</t>
  </si>
  <si>
    <t>Valor Mensal Total
(E) = ((B*A)+(C)+(D))</t>
  </si>
  <si>
    <t xml:space="preserve"> </t>
  </si>
  <si>
    <t>Assistente de Marketing (Social Media) 40h</t>
  </si>
  <si>
    <t>Editor Audiovisual (Videomaker) 40h</t>
  </si>
  <si>
    <t>OUTROS BENEFÍCIOS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</si>
</sst>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#,##0.00;[Red]#,##0.00"/>
    <numFmt numFmtId="165" formatCode="0.0000"/>
    <numFmt numFmtId="166" formatCode="#,##0.0000_ ;\-#,##0.0000\ "/>
    <numFmt numFmtId="167" formatCode="_(* #,##0.00_);_(* \(#,##0.00\);_(* \-??_);_(@_)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name val="Times New Roman"/>
      <family val="1"/>
    </font>
    <font>
      <sz val="10"/>
      <name val="Arial"/>
      <family val="2"/>
    </font>
    <font>
      <b/>
      <sz val="12"/>
      <color rgb="FF00B050"/>
      <name val="Times New Roman"/>
      <family val="1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64"/>
      <name val="Calibri"/>
      <family val="2"/>
      <scheme val="minor"/>
    </font>
    <font>
      <sz val="12"/>
      <color rgb="FFFF0000"/>
      <name val="Times New Roman"/>
      <family val="1"/>
    </font>
    <font>
      <sz val="12"/>
      <name val="Times New Roman"/>
      <family val="1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sz val="18"/>
      <color theme="0"/>
      <name val="Times New Roman"/>
      <family val="1"/>
    </font>
  </fonts>
  <fills count="42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39997558519241921"/>
        <bgColor indexed="41"/>
      </patternFill>
    </fill>
    <fill>
      <patternFill patternType="solid">
        <fgColor theme="4" tint="0.39997558519241921"/>
        <bgColor indexed="26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7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4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5" fillId="0" borderId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0" borderId="40" applyNumberFormat="0" applyFill="0" applyAlignment="0" applyProtection="0"/>
    <xf numFmtId="0" fontId="9" fillId="0" borderId="41" applyNumberFormat="0" applyFill="0" applyAlignment="0" applyProtection="0"/>
    <xf numFmtId="0" fontId="10" fillId="0" borderId="42" applyNumberFormat="0" applyFill="0" applyAlignment="0" applyProtection="0"/>
    <xf numFmtId="0" fontId="10" fillId="0" borderId="0" applyNumberFormat="0" applyFill="0" applyBorder="0" applyAlignment="0" applyProtection="0"/>
    <xf numFmtId="0" fontId="11" fillId="5" borderId="0" applyNumberFormat="0" applyBorder="0" applyAlignment="0" applyProtection="0"/>
    <xf numFmtId="0" fontId="12" fillId="6" borderId="0" applyNumberFormat="0" applyBorder="0" applyAlignment="0" applyProtection="0"/>
    <xf numFmtId="0" fontId="13" fillId="7" borderId="0" applyNumberFormat="0" applyBorder="0" applyAlignment="0" applyProtection="0"/>
    <xf numFmtId="0" fontId="14" fillId="8" borderId="43" applyNumberFormat="0" applyAlignment="0" applyProtection="0"/>
    <xf numFmtId="0" fontId="15" fillId="9" borderId="44" applyNumberFormat="0" applyAlignment="0" applyProtection="0"/>
    <xf numFmtId="0" fontId="16" fillId="9" borderId="43" applyNumberFormat="0" applyAlignment="0" applyProtection="0"/>
    <xf numFmtId="0" fontId="17" fillId="0" borderId="45" applyNumberFormat="0" applyFill="0" applyAlignment="0" applyProtection="0"/>
    <xf numFmtId="0" fontId="18" fillId="10" borderId="46" applyNumberFormat="0" applyAlignment="0" applyProtection="0"/>
    <xf numFmtId="0" fontId="19" fillId="0" borderId="0" applyNumberFormat="0" applyFill="0" applyBorder="0" applyAlignment="0" applyProtection="0"/>
    <xf numFmtId="0" fontId="1" fillId="11" borderId="47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48" applyNumberFormat="0" applyFill="0" applyAlignment="0" applyProtection="0"/>
    <xf numFmtId="0" fontId="22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22" fillId="19" borderId="0" applyNumberFormat="0" applyBorder="0" applyAlignment="0" applyProtection="0"/>
    <xf numFmtId="0" fontId="22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22" fillId="23" borderId="0" applyNumberFormat="0" applyBorder="0" applyAlignment="0" applyProtection="0"/>
    <xf numFmtId="0" fontId="22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22" fillId="27" borderId="0" applyNumberFormat="0" applyBorder="0" applyAlignment="0" applyProtection="0"/>
    <xf numFmtId="0" fontId="22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22" fillId="31" borderId="0" applyNumberFormat="0" applyBorder="0" applyAlignment="0" applyProtection="0"/>
    <xf numFmtId="0" fontId="22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22" fillId="35" borderId="0" applyNumberFormat="0" applyBorder="0" applyAlignment="0" applyProtection="0"/>
    <xf numFmtId="43" fontId="1" fillId="0" borderId="0" applyFont="0" applyFill="0" applyBorder="0" applyAlignment="0" applyProtection="0"/>
    <xf numFmtId="0" fontId="23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25">
    <xf numFmtId="0" fontId="0" fillId="0" borderId="0" xfId="0"/>
    <xf numFmtId="0" fontId="3" fillId="0" borderId="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4" fontId="3" fillId="0" borderId="1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 wrapText="1"/>
    </xf>
    <xf numFmtId="1" fontId="3" fillId="0" borderId="12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10" fontId="2" fillId="2" borderId="11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2" fillId="2" borderId="29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40" fontId="3" fillId="0" borderId="12" xfId="0" applyNumberFormat="1" applyFont="1" applyBorder="1" applyAlignment="1">
      <alignment horizontal="center" vertical="center"/>
    </xf>
    <xf numFmtId="40" fontId="2" fillId="0" borderId="3" xfId="0" applyNumberFormat="1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66" fontId="2" fillId="0" borderId="3" xfId="2" applyNumberFormat="1" applyFont="1" applyBorder="1" applyAlignment="1">
      <alignment horizontal="center" vertical="center" wrapText="1"/>
    </xf>
    <xf numFmtId="10" fontId="3" fillId="0" borderId="2" xfId="1" applyNumberFormat="1" applyFont="1" applyBorder="1" applyAlignment="1">
      <alignment horizontal="center" vertical="center" wrapText="1"/>
    </xf>
    <xf numFmtId="166" fontId="2" fillId="0" borderId="5" xfId="2" applyNumberFormat="1" applyFont="1" applyBorder="1" applyAlignment="1">
      <alignment horizontal="center" vertical="center" wrapText="1"/>
    </xf>
    <xf numFmtId="10" fontId="3" fillId="0" borderId="4" xfId="1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166" fontId="2" fillId="0" borderId="7" xfId="2" applyNumberFormat="1" applyFont="1" applyBorder="1" applyAlignment="1">
      <alignment horizontal="center" vertical="center" wrapText="1"/>
    </xf>
    <xf numFmtId="10" fontId="3" fillId="0" borderId="6" xfId="1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165" fontId="3" fillId="0" borderId="12" xfId="0" applyNumberFormat="1" applyFont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10" fontId="3" fillId="0" borderId="9" xfId="1" applyNumberFormat="1" applyFont="1" applyFill="1" applyBorder="1" applyAlignment="1">
      <alignment horizontal="center" vertical="center"/>
    </xf>
    <xf numFmtId="10" fontId="3" fillId="0" borderId="5" xfId="1" applyNumberFormat="1" applyFont="1" applyFill="1" applyBorder="1" applyAlignment="1">
      <alignment horizontal="center" vertical="center"/>
    </xf>
    <xf numFmtId="10" fontId="3" fillId="0" borderId="25" xfId="1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9" fontId="3" fillId="0" borderId="12" xfId="1" applyFont="1" applyBorder="1" applyAlignment="1">
      <alignment horizontal="center" vertical="center"/>
    </xf>
    <xf numFmtId="10" fontId="3" fillId="0" borderId="12" xfId="1" applyNumberFormat="1" applyFont="1" applyBorder="1" applyAlignment="1">
      <alignment horizontal="center" vertical="center"/>
    </xf>
    <xf numFmtId="10" fontId="3" fillId="0" borderId="12" xfId="0" applyNumberFormat="1" applyFont="1" applyBorder="1" applyAlignment="1">
      <alignment horizontal="center" vertical="center"/>
    </xf>
    <xf numFmtId="39" fontId="3" fillId="0" borderId="12" xfId="5" applyNumberFormat="1" applyFont="1" applyFill="1" applyBorder="1" applyAlignment="1" applyProtection="1">
      <alignment horizontal="center" vertical="center"/>
    </xf>
    <xf numFmtId="0" fontId="4" fillId="4" borderId="18" xfId="0" applyFont="1" applyFill="1" applyBorder="1" applyAlignment="1">
      <alignment horizontal="center" vertical="center"/>
    </xf>
    <xf numFmtId="0" fontId="4" fillId="4" borderId="20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0" fontId="3" fillId="37" borderId="4" xfId="0" applyFont="1" applyFill="1" applyBorder="1" applyAlignment="1">
      <alignment horizontal="center" vertical="center" wrapText="1"/>
    </xf>
    <xf numFmtId="10" fontId="3" fillId="37" borderId="5" xfId="1" applyNumberFormat="1" applyFont="1" applyFill="1" applyBorder="1" applyAlignment="1">
      <alignment horizontal="center" vertical="center"/>
    </xf>
    <xf numFmtId="10" fontId="3" fillId="0" borderId="12" xfId="1" applyNumberFormat="1" applyFont="1" applyFill="1" applyBorder="1" applyAlignment="1" applyProtection="1">
      <alignment horizontal="center" vertical="center"/>
    </xf>
    <xf numFmtId="0" fontId="4" fillId="0" borderId="0" xfId="0" applyFont="1" applyAlignment="1">
      <alignment vertical="center"/>
    </xf>
    <xf numFmtId="0" fontId="4" fillId="3" borderId="30" xfId="0" applyFont="1" applyFill="1" applyBorder="1" applyAlignment="1">
      <alignment horizontal="center" vertical="center"/>
    </xf>
    <xf numFmtId="167" fontId="4" fillId="3" borderId="30" xfId="3" applyFont="1" applyFill="1" applyBorder="1" applyAlignment="1" applyProtection="1">
      <alignment horizontal="center" vertical="center"/>
    </xf>
    <xf numFmtId="3" fontId="3" fillId="0" borderId="1" xfId="3" applyNumberFormat="1" applyFont="1" applyFill="1" applyBorder="1" applyAlignment="1" applyProtection="1">
      <alignment horizontal="center" vertical="center"/>
    </xf>
    <xf numFmtId="167" fontId="3" fillId="0" borderId="0" xfId="3" applyFont="1" applyFill="1" applyBorder="1" applyAlignment="1" applyProtection="1">
      <alignment horizontal="center" vertical="center"/>
    </xf>
    <xf numFmtId="167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4" fontId="3" fillId="0" borderId="12" xfId="3" applyNumberFormat="1" applyFont="1" applyFill="1" applyBorder="1" applyAlignment="1" applyProtection="1">
      <alignment horizontal="center" vertical="center"/>
    </xf>
    <xf numFmtId="4" fontId="4" fillId="0" borderId="3" xfId="3" applyNumberFormat="1" applyFont="1" applyFill="1" applyBorder="1" applyAlignment="1" applyProtection="1">
      <alignment horizontal="center" vertical="center"/>
    </xf>
    <xf numFmtId="4" fontId="4" fillId="3" borderId="50" xfId="0" applyNumberFormat="1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167" fontId="4" fillId="3" borderId="11" xfId="0" applyNumberFormat="1" applyFont="1" applyFill="1" applyBorder="1" applyAlignment="1">
      <alignment horizontal="center" vertical="center" wrapText="1"/>
    </xf>
    <xf numFmtId="0" fontId="4" fillId="4" borderId="19" xfId="0" applyFont="1" applyFill="1" applyBorder="1" applyAlignment="1">
      <alignment horizontal="center" vertical="center" wrapText="1"/>
    </xf>
    <xf numFmtId="4" fontId="25" fillId="0" borderId="3" xfId="0" applyNumberFormat="1" applyFont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26" fillId="3" borderId="10" xfId="0" applyFont="1" applyFill="1" applyBorder="1" applyAlignment="1">
      <alignment horizontal="center" vertical="center"/>
    </xf>
    <xf numFmtId="0" fontId="26" fillId="3" borderId="15" xfId="0" applyFont="1" applyFill="1" applyBorder="1" applyAlignment="1">
      <alignment horizontal="center" vertical="center"/>
    </xf>
    <xf numFmtId="0" fontId="26" fillId="3" borderId="15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56" xfId="0" applyFont="1" applyFill="1" applyBorder="1" applyAlignment="1">
      <alignment horizontal="center" vertical="center"/>
    </xf>
    <xf numFmtId="0" fontId="2" fillId="2" borderId="5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51" xfId="0" applyFont="1" applyBorder="1" applyAlignment="1">
      <alignment horizontal="center" vertical="center" wrapText="1"/>
    </xf>
    <xf numFmtId="0" fontId="3" fillId="0" borderId="59" xfId="0" applyFont="1" applyBorder="1" applyAlignment="1">
      <alignment horizontal="center" vertical="center" wrapText="1"/>
    </xf>
    <xf numFmtId="0" fontId="3" fillId="0" borderId="60" xfId="0" applyFont="1" applyBorder="1" applyAlignment="1">
      <alignment horizontal="center" vertical="center" wrapText="1"/>
    </xf>
    <xf numFmtId="0" fontId="2" fillId="38" borderId="49" xfId="0" applyFont="1" applyFill="1" applyBorder="1" applyAlignment="1">
      <alignment horizontal="center" vertical="center"/>
    </xf>
    <xf numFmtId="0" fontId="3" fillId="0" borderId="67" xfId="0" applyFont="1" applyBorder="1" applyAlignment="1">
      <alignment horizontal="center" vertical="center"/>
    </xf>
    <xf numFmtId="0" fontId="3" fillId="0" borderId="59" xfId="0" applyFont="1" applyBorder="1" applyAlignment="1">
      <alignment horizontal="center" vertical="center"/>
    </xf>
    <xf numFmtId="0" fontId="3" fillId="0" borderId="62" xfId="0" applyFont="1" applyBorder="1" applyAlignment="1">
      <alignment horizontal="center" vertical="center"/>
    </xf>
    <xf numFmtId="0" fontId="25" fillId="0" borderId="59" xfId="0" applyFont="1" applyBorder="1" applyAlignment="1">
      <alignment horizontal="center" vertical="center"/>
    </xf>
    <xf numFmtId="0" fontId="25" fillId="0" borderId="62" xfId="0" applyFont="1" applyBorder="1" applyAlignment="1">
      <alignment horizontal="center" vertical="center"/>
    </xf>
    <xf numFmtId="0" fontId="25" fillId="0" borderId="67" xfId="0" applyFont="1" applyBorder="1" applyAlignment="1">
      <alignment horizontal="center" vertical="center"/>
    </xf>
    <xf numFmtId="164" fontId="3" fillId="0" borderId="33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40" fontId="2" fillId="0" borderId="0" xfId="0" applyNumberFormat="1" applyFont="1" applyAlignment="1">
      <alignment horizontal="center" vertical="center"/>
    </xf>
    <xf numFmtId="166" fontId="2" fillId="0" borderId="0" xfId="2" applyNumberFormat="1" applyFont="1" applyBorder="1" applyAlignment="1">
      <alignment horizontal="center" vertical="center" wrapText="1"/>
    </xf>
    <xf numFmtId="4" fontId="27" fillId="0" borderId="14" xfId="3" applyNumberFormat="1" applyFont="1" applyFill="1" applyBorder="1" applyAlignment="1">
      <alignment horizontal="center" vertical="center"/>
    </xf>
    <xf numFmtId="4" fontId="27" fillId="0" borderId="14" xfId="3" applyNumberFormat="1" applyFont="1" applyFill="1" applyBorder="1" applyAlignment="1">
      <alignment horizontal="center" vertical="center" wrapText="1"/>
    </xf>
    <xf numFmtId="0" fontId="26" fillId="3" borderId="11" xfId="0" applyFont="1" applyFill="1" applyBorder="1" applyAlignment="1">
      <alignment horizontal="center" vertical="center" wrapText="1"/>
    </xf>
    <xf numFmtId="0" fontId="27" fillId="0" borderId="4" xfId="0" applyFont="1" applyBorder="1" applyAlignment="1">
      <alignment horizontal="center" vertical="center" wrapText="1"/>
    </xf>
    <xf numFmtId="0" fontId="27" fillId="0" borderId="6" xfId="0" applyFont="1" applyBorder="1" applyAlignment="1">
      <alignment horizontal="center" vertical="center" wrapText="1"/>
    </xf>
    <xf numFmtId="4" fontId="27" fillId="0" borderId="56" xfId="3" applyNumberFormat="1" applyFont="1" applyFill="1" applyBorder="1" applyAlignment="1">
      <alignment horizontal="center" vertical="center"/>
    </xf>
    <xf numFmtId="4" fontId="27" fillId="0" borderId="56" xfId="3" applyNumberFormat="1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4" fontId="4" fillId="0" borderId="11" xfId="0" applyNumberFormat="1" applyFont="1" applyBorder="1" applyAlignment="1">
      <alignment horizontal="center" vertical="center"/>
    </xf>
    <xf numFmtId="4" fontId="25" fillId="0" borderId="15" xfId="0" applyNumberFormat="1" applyFont="1" applyBorder="1" applyAlignment="1">
      <alignment horizontal="center" vertical="center"/>
    </xf>
    <xf numFmtId="4" fontId="3" fillId="0" borderId="15" xfId="3" applyNumberFormat="1" applyFont="1" applyFill="1" applyBorder="1" applyAlignment="1" applyProtection="1">
      <alignment horizontal="center" vertical="center"/>
    </xf>
    <xf numFmtId="2" fontId="27" fillId="0" borderId="14" xfId="3" applyNumberFormat="1" applyFont="1" applyFill="1" applyBorder="1" applyAlignment="1">
      <alignment horizontal="center" vertical="center"/>
    </xf>
    <xf numFmtId="4" fontId="27" fillId="0" borderId="9" xfId="3" applyNumberFormat="1" applyFont="1" applyFill="1" applyBorder="1" applyAlignment="1">
      <alignment horizontal="center" vertical="center"/>
    </xf>
    <xf numFmtId="2" fontId="27" fillId="0" borderId="56" xfId="3" applyNumberFormat="1" applyFont="1" applyFill="1" applyBorder="1" applyAlignment="1">
      <alignment horizontal="center" vertical="center"/>
    </xf>
    <xf numFmtId="4" fontId="27" fillId="0" borderId="17" xfId="3" applyNumberFormat="1" applyFont="1" applyFill="1" applyBorder="1" applyAlignment="1">
      <alignment horizontal="center" vertical="center"/>
    </xf>
    <xf numFmtId="4" fontId="3" fillId="0" borderId="1" xfId="3" applyNumberFormat="1" applyFont="1" applyFill="1" applyBorder="1" applyAlignment="1" applyProtection="1">
      <alignment horizontal="center" vertical="center"/>
    </xf>
    <xf numFmtId="3" fontId="3" fillId="0" borderId="68" xfId="3" applyNumberFormat="1" applyFont="1" applyFill="1" applyBorder="1" applyAlignment="1" applyProtection="1">
      <alignment horizontal="center" vertical="center"/>
    </xf>
    <xf numFmtId="4" fontId="3" fillId="0" borderId="68" xfId="3" applyNumberFormat="1" applyFont="1" applyFill="1" applyBorder="1" applyAlignment="1" applyProtection="1">
      <alignment horizontal="center" vertical="center"/>
    </xf>
    <xf numFmtId="4" fontId="4" fillId="3" borderId="30" xfId="0" applyNumberFormat="1" applyFont="1" applyFill="1" applyBorder="1" applyAlignment="1">
      <alignment horizontal="center" vertical="center"/>
    </xf>
    <xf numFmtId="3" fontId="3" fillId="0" borderId="12" xfId="3" applyNumberFormat="1" applyFont="1" applyFill="1" applyBorder="1" applyAlignment="1" applyProtection="1">
      <alignment horizontal="center" vertical="center"/>
    </xf>
    <xf numFmtId="4" fontId="25" fillId="0" borderId="5" xfId="0" applyNumberFormat="1" applyFont="1" applyBorder="1" applyAlignment="1">
      <alignment horizontal="center" vertical="center"/>
    </xf>
    <xf numFmtId="4" fontId="25" fillId="0" borderId="25" xfId="0" applyNumberFormat="1" applyFont="1" applyBorder="1" applyAlignment="1">
      <alignment horizontal="center" vertical="center"/>
    </xf>
    <xf numFmtId="165" fontId="3" fillId="0" borderId="12" xfId="0" applyNumberFormat="1" applyFont="1" applyBorder="1" applyAlignment="1" applyProtection="1">
      <alignment horizontal="center" vertical="center" wrapText="1"/>
      <protection locked="0"/>
    </xf>
    <xf numFmtId="165" fontId="3" fillId="0" borderId="1" xfId="0" applyNumberFormat="1" applyFont="1" applyBorder="1" applyAlignment="1" applyProtection="1">
      <alignment horizontal="center" vertical="center" wrapText="1"/>
      <protection locked="0"/>
    </xf>
    <xf numFmtId="165" fontId="3" fillId="0" borderId="13" xfId="0" applyNumberFormat="1" applyFont="1" applyBorder="1" applyAlignment="1" applyProtection="1">
      <alignment horizontal="center" vertical="center" wrapText="1"/>
      <protection locked="0"/>
    </xf>
    <xf numFmtId="165" fontId="3" fillId="0" borderId="33" xfId="0" applyNumberFormat="1" applyFont="1" applyBorder="1" applyAlignment="1" applyProtection="1">
      <alignment horizontal="center" vertical="center" wrapText="1"/>
      <protection locked="0"/>
    </xf>
    <xf numFmtId="165" fontId="3" fillId="0" borderId="34" xfId="0" applyNumberFormat="1" applyFont="1" applyBorder="1" applyAlignment="1" applyProtection="1">
      <alignment horizontal="center" vertical="center" wrapText="1"/>
      <protection locked="0"/>
    </xf>
    <xf numFmtId="165" fontId="3" fillId="0" borderId="35" xfId="0" applyNumberFormat="1" applyFont="1" applyBorder="1" applyAlignment="1" applyProtection="1">
      <alignment horizontal="center" vertical="center" wrapText="1"/>
      <protection locked="0"/>
    </xf>
    <xf numFmtId="0" fontId="21" fillId="36" borderId="1" xfId="0" applyFont="1" applyFill="1" applyBorder="1" applyAlignment="1">
      <alignment horizontal="center" vertical="center"/>
    </xf>
    <xf numFmtId="0" fontId="21" fillId="36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4" fontId="0" fillId="0" borderId="1" xfId="0" applyNumberFormat="1" applyBorder="1" applyAlignment="1">
      <alignment horizontal="center" vertical="center"/>
    </xf>
    <xf numFmtId="44" fontId="0" fillId="0" borderId="1" xfId="0" applyNumberFormat="1" applyBorder="1" applyAlignment="1">
      <alignment horizontal="center" vertical="center" wrapText="1"/>
    </xf>
    <xf numFmtId="44" fontId="21" fillId="36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40" borderId="1" xfId="0" applyFill="1" applyBorder="1" applyAlignment="1">
      <alignment horizontal="left" vertical="center"/>
    </xf>
    <xf numFmtId="44" fontId="0" fillId="0" borderId="1" xfId="53" applyFont="1" applyBorder="1" applyAlignment="1">
      <alignment horizontal="center" vertical="center"/>
    </xf>
    <xf numFmtId="164" fontId="3" fillId="41" borderId="12" xfId="0" applyNumberFormat="1" applyFont="1" applyFill="1" applyBorder="1" applyAlignment="1">
      <alignment horizontal="center" vertical="center"/>
    </xf>
    <xf numFmtId="164" fontId="2" fillId="41" borderId="9" xfId="0" applyNumberFormat="1" applyFont="1" applyFill="1" applyBorder="1" applyAlignment="1">
      <alignment horizontal="center" vertical="center"/>
    </xf>
    <xf numFmtId="0" fontId="21" fillId="36" borderId="34" xfId="0" applyFont="1" applyFill="1" applyBorder="1" applyAlignment="1">
      <alignment horizontal="center" vertical="center"/>
    </xf>
    <xf numFmtId="0" fontId="21" fillId="36" borderId="69" xfId="0" applyFont="1" applyFill="1" applyBorder="1" applyAlignment="1">
      <alignment horizontal="center" vertical="center"/>
    </xf>
    <xf numFmtId="0" fontId="21" fillId="36" borderId="57" xfId="0" applyFont="1" applyFill="1" applyBorder="1" applyAlignment="1">
      <alignment horizontal="center" vertical="center"/>
    </xf>
    <xf numFmtId="0" fontId="28" fillId="39" borderId="0" xfId="0" applyFont="1" applyFill="1" applyAlignment="1">
      <alignment horizontal="center" vertical="center"/>
    </xf>
    <xf numFmtId="0" fontId="2" fillId="39" borderId="0" xfId="0" applyFont="1" applyFill="1" applyAlignment="1">
      <alignment horizontal="center" vertical="center"/>
    </xf>
    <xf numFmtId="0" fontId="2" fillId="2" borderId="26" xfId="0" applyFont="1" applyFill="1" applyBorder="1" applyAlignment="1">
      <alignment horizontal="center" vertical="center" wrapText="1"/>
    </xf>
    <xf numFmtId="0" fontId="2" fillId="2" borderId="28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39" borderId="26" xfId="0" applyFont="1" applyFill="1" applyBorder="1" applyAlignment="1">
      <alignment horizontal="center" vertical="center"/>
    </xf>
    <xf numFmtId="0" fontId="2" fillId="39" borderId="27" xfId="0" applyFont="1" applyFill="1" applyBorder="1" applyAlignment="1">
      <alignment horizontal="center" vertical="center"/>
    </xf>
    <xf numFmtId="0" fontId="2" fillId="39" borderId="28" xfId="0" applyFont="1" applyFill="1" applyBorder="1" applyAlignment="1">
      <alignment horizontal="center" vertical="center"/>
    </xf>
    <xf numFmtId="0" fontId="2" fillId="2" borderId="26" xfId="0" applyFont="1" applyFill="1" applyBorder="1" applyAlignment="1">
      <alignment horizontal="center" vertical="center"/>
    </xf>
    <xf numFmtId="0" fontId="2" fillId="2" borderId="27" xfId="0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center" vertical="center"/>
    </xf>
    <xf numFmtId="0" fontId="2" fillId="2" borderId="27" xfId="0" applyFont="1" applyFill="1" applyBorder="1" applyAlignment="1">
      <alignment horizontal="center" vertical="center" wrapText="1"/>
    </xf>
    <xf numFmtId="0" fontId="2" fillId="2" borderId="38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0" fontId="2" fillId="38" borderId="49" xfId="1" applyNumberFormat="1" applyFont="1" applyFill="1" applyBorder="1" applyAlignment="1">
      <alignment horizontal="center" vertical="center"/>
    </xf>
    <xf numFmtId="10" fontId="2" fillId="38" borderId="50" xfId="1" applyNumberFormat="1" applyFont="1" applyFill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2" borderId="31" xfId="0" applyFont="1" applyFill="1" applyBorder="1" applyAlignment="1">
      <alignment horizontal="center" vertical="center" wrapText="1"/>
    </xf>
    <xf numFmtId="0" fontId="2" fillId="2" borderId="32" xfId="0" applyFont="1" applyFill="1" applyBorder="1" applyAlignment="1">
      <alignment horizontal="center" vertical="center" wrapText="1"/>
    </xf>
    <xf numFmtId="165" fontId="3" fillId="0" borderId="59" xfId="0" applyNumberFormat="1" applyFont="1" applyBorder="1" applyAlignment="1">
      <alignment horizontal="center" vertical="center" wrapText="1"/>
    </xf>
    <xf numFmtId="165" fontId="3" fillId="0" borderId="61" xfId="0" applyNumberFormat="1" applyFont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 wrapText="1"/>
    </xf>
    <xf numFmtId="0" fontId="2" fillId="2" borderId="37" xfId="0" applyFont="1" applyFill="1" applyBorder="1" applyAlignment="1">
      <alignment horizontal="center" vertical="center" wrapText="1"/>
    </xf>
    <xf numFmtId="165" fontId="3" fillId="0" borderId="51" xfId="0" applyNumberFormat="1" applyFont="1" applyBorder="1" applyAlignment="1">
      <alignment horizontal="center" vertical="center" wrapText="1"/>
    </xf>
    <xf numFmtId="165" fontId="3" fillId="0" borderId="52" xfId="0" applyNumberFormat="1" applyFont="1" applyBorder="1" applyAlignment="1">
      <alignment horizontal="center" vertical="center" wrapText="1"/>
    </xf>
    <xf numFmtId="0" fontId="26" fillId="3" borderId="49" xfId="0" applyFont="1" applyFill="1" applyBorder="1" applyAlignment="1">
      <alignment horizontal="center" vertical="center"/>
    </xf>
    <xf numFmtId="0" fontId="26" fillId="3" borderId="37" xfId="0" applyFont="1" applyFill="1" applyBorder="1" applyAlignment="1">
      <alignment horizontal="center" vertical="center"/>
    </xf>
    <xf numFmtId="0" fontId="26" fillId="3" borderId="50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165" fontId="3" fillId="0" borderId="62" xfId="0" applyNumberFormat="1" applyFont="1" applyBorder="1" applyAlignment="1">
      <alignment horizontal="center" vertical="center" wrapText="1"/>
    </xf>
    <xf numFmtId="165" fontId="3" fillId="0" borderId="63" xfId="0" applyNumberFormat="1" applyFont="1" applyBorder="1" applyAlignment="1">
      <alignment horizontal="center" vertical="center" wrapText="1"/>
    </xf>
    <xf numFmtId="165" fontId="2" fillId="2" borderId="26" xfId="0" applyNumberFormat="1" applyFont="1" applyFill="1" applyBorder="1" applyAlignment="1">
      <alignment horizontal="center" vertical="center" wrapText="1"/>
    </xf>
    <xf numFmtId="164" fontId="2" fillId="2" borderId="15" xfId="0" applyNumberFormat="1" applyFont="1" applyFill="1" applyBorder="1" applyAlignment="1">
      <alignment horizontal="center" vertical="center"/>
    </xf>
    <xf numFmtId="164" fontId="2" fillId="2" borderId="11" xfId="0" applyNumberFormat="1" applyFont="1" applyFill="1" applyBorder="1" applyAlignment="1">
      <alignment horizontal="center" vertical="center"/>
    </xf>
    <xf numFmtId="0" fontId="4" fillId="3" borderId="49" xfId="0" applyFont="1" applyFill="1" applyBorder="1" applyAlignment="1">
      <alignment horizontal="center" vertical="center"/>
    </xf>
    <xf numFmtId="0" fontId="4" fillId="3" borderId="37" xfId="0" applyFont="1" applyFill="1" applyBorder="1" applyAlignment="1">
      <alignment horizontal="center" vertical="center"/>
    </xf>
    <xf numFmtId="0" fontId="4" fillId="3" borderId="50" xfId="0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164" fontId="3" fillId="0" borderId="34" xfId="0" applyNumberFormat="1" applyFont="1" applyBorder="1" applyAlignment="1">
      <alignment horizontal="center" vertical="center"/>
    </xf>
    <xf numFmtId="164" fontId="3" fillId="0" borderId="57" xfId="0" applyNumberFormat="1" applyFont="1" applyBorder="1" applyAlignment="1">
      <alignment horizontal="center" vertical="center"/>
    </xf>
    <xf numFmtId="164" fontId="6" fillId="0" borderId="35" xfId="0" applyNumberFormat="1" applyFont="1" applyBorder="1" applyAlignment="1">
      <alignment horizontal="center" vertical="center"/>
    </xf>
    <xf numFmtId="164" fontId="6" fillId="0" borderId="66" xfId="0" applyNumberFormat="1" applyFont="1" applyBorder="1" applyAlignment="1">
      <alignment horizontal="center" vertical="center"/>
    </xf>
    <xf numFmtId="0" fontId="2" fillId="2" borderId="56" xfId="0" applyFont="1" applyFill="1" applyBorder="1" applyAlignment="1">
      <alignment horizontal="center" vertical="center"/>
    </xf>
    <xf numFmtId="0" fontId="2" fillId="2" borderId="64" xfId="0" applyFont="1" applyFill="1" applyBorder="1" applyAlignment="1">
      <alignment horizontal="center" vertical="center"/>
    </xf>
    <xf numFmtId="0" fontId="2" fillId="2" borderId="58" xfId="0" applyFont="1" applyFill="1" applyBorder="1" applyAlignment="1">
      <alignment horizontal="center" vertical="center"/>
    </xf>
    <xf numFmtId="164" fontId="3" fillId="0" borderId="33" xfId="0" applyNumberFormat="1" applyFont="1" applyBorder="1" applyAlignment="1">
      <alignment horizontal="center" vertical="center"/>
    </xf>
    <xf numFmtId="164" fontId="3" fillId="0" borderId="65" xfId="0" applyNumberFormat="1" applyFont="1" applyBorder="1" applyAlignment="1">
      <alignment horizontal="center" vertical="center"/>
    </xf>
    <xf numFmtId="0" fontId="4" fillId="3" borderId="53" xfId="0" applyFont="1" applyFill="1" applyBorder="1" applyAlignment="1">
      <alignment horizontal="center" vertical="center"/>
    </xf>
    <xf numFmtId="0" fontId="4" fillId="3" borderId="54" xfId="0" applyFont="1" applyFill="1" applyBorder="1" applyAlignment="1">
      <alignment horizontal="center" vertical="center"/>
    </xf>
    <xf numFmtId="0" fontId="4" fillId="3" borderId="55" xfId="0" applyFont="1" applyFill="1" applyBorder="1" applyAlignment="1">
      <alignment horizontal="center" vertical="center"/>
    </xf>
    <xf numFmtId="0" fontId="4" fillId="3" borderId="38" xfId="0" applyFont="1" applyFill="1" applyBorder="1" applyAlignment="1">
      <alignment horizontal="center" vertical="center"/>
    </xf>
    <xf numFmtId="0" fontId="4" fillId="3" borderId="36" xfId="0" applyFont="1" applyFill="1" applyBorder="1" applyAlignment="1">
      <alignment horizontal="center" vertical="center"/>
    </xf>
    <xf numFmtId="0" fontId="4" fillId="3" borderId="39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 wrapText="1"/>
    </xf>
    <xf numFmtId="0" fontId="4" fillId="2" borderId="28" xfId="0" applyFont="1" applyFill="1" applyBorder="1" applyAlignment="1">
      <alignment horizontal="center" vertical="center" wrapText="1"/>
    </xf>
    <xf numFmtId="10" fontId="3" fillId="0" borderId="2" xfId="1" applyNumberFormat="1" applyFont="1" applyBorder="1" applyAlignment="1">
      <alignment horizontal="center" vertical="center"/>
    </xf>
    <xf numFmtId="10" fontId="3" fillId="0" borderId="3" xfId="1" applyNumberFormat="1" applyFont="1" applyBorder="1" applyAlignment="1">
      <alignment horizontal="center" vertical="center"/>
    </xf>
    <xf numFmtId="10" fontId="3" fillId="0" borderId="4" xfId="1" applyNumberFormat="1" applyFont="1" applyBorder="1" applyAlignment="1">
      <alignment horizontal="center" vertical="center"/>
    </xf>
    <xf numFmtId="10" fontId="3" fillId="0" borderId="5" xfId="1" applyNumberFormat="1" applyFont="1" applyBorder="1" applyAlignment="1">
      <alignment horizontal="center" vertical="center"/>
    </xf>
    <xf numFmtId="10" fontId="3" fillId="41" borderId="4" xfId="1" applyNumberFormat="1" applyFont="1" applyFill="1" applyBorder="1" applyAlignment="1">
      <alignment horizontal="center" vertical="center"/>
    </xf>
    <xf numFmtId="10" fontId="3" fillId="41" borderId="5" xfId="1" applyNumberFormat="1" applyFont="1" applyFill="1" applyBorder="1" applyAlignment="1">
      <alignment horizontal="center" vertical="center"/>
    </xf>
    <xf numFmtId="10" fontId="3" fillId="0" borderId="6" xfId="1" applyNumberFormat="1" applyFont="1" applyBorder="1" applyAlignment="1">
      <alignment horizontal="center" vertical="center"/>
    </xf>
    <xf numFmtId="10" fontId="3" fillId="0" borderId="7" xfId="1" applyNumberFormat="1" applyFont="1" applyBorder="1" applyAlignment="1">
      <alignment horizontal="center" vertical="center"/>
    </xf>
    <xf numFmtId="10" fontId="25" fillId="0" borderId="8" xfId="1" applyNumberFormat="1" applyFont="1" applyBorder="1" applyAlignment="1">
      <alignment horizontal="center" vertical="center"/>
    </xf>
    <xf numFmtId="10" fontId="25" fillId="0" borderId="9" xfId="1" applyNumberFormat="1" applyFont="1" applyBorder="1" applyAlignment="1">
      <alignment horizontal="center" vertical="center"/>
    </xf>
    <xf numFmtId="0" fontId="26" fillId="3" borderId="38" xfId="0" applyFont="1" applyFill="1" applyBorder="1" applyAlignment="1">
      <alignment horizontal="center" vertical="center"/>
    </xf>
    <xf numFmtId="0" fontId="26" fillId="3" borderId="36" xfId="0" applyFont="1" applyFill="1" applyBorder="1" applyAlignment="1">
      <alignment horizontal="center" vertical="center"/>
    </xf>
    <xf numFmtId="0" fontId="26" fillId="3" borderId="39" xfId="0" applyFont="1" applyFill="1" applyBorder="1" applyAlignment="1">
      <alignment horizontal="center" vertical="center"/>
    </xf>
    <xf numFmtId="10" fontId="25" fillId="41" borderId="4" xfId="1" applyNumberFormat="1" applyFont="1" applyFill="1" applyBorder="1" applyAlignment="1">
      <alignment horizontal="center" vertical="center"/>
    </xf>
    <xf numFmtId="10" fontId="25" fillId="41" borderId="5" xfId="1" applyNumberFormat="1" applyFont="1" applyFill="1" applyBorder="1" applyAlignment="1">
      <alignment horizontal="center" vertical="center"/>
    </xf>
    <xf numFmtId="10" fontId="25" fillId="0" borderId="6" xfId="1" applyNumberFormat="1" applyFont="1" applyBorder="1" applyAlignment="1">
      <alignment horizontal="center" vertical="center"/>
    </xf>
    <xf numFmtId="10" fontId="25" fillId="0" borderId="7" xfId="1" applyNumberFormat="1" applyFont="1" applyBorder="1" applyAlignment="1">
      <alignment horizontal="center" vertical="center"/>
    </xf>
  </cellXfs>
  <cellStyles count="54">
    <cellStyle name="20% - Ênfase1" xfId="24" builtinId="30" customBuiltin="1"/>
    <cellStyle name="20% - Ênfase2" xfId="28" builtinId="34" customBuiltin="1"/>
    <cellStyle name="20% - Ênfase3" xfId="32" builtinId="38" customBuiltin="1"/>
    <cellStyle name="20% - Ênfase4" xfId="36" builtinId="42" customBuiltin="1"/>
    <cellStyle name="20% - Ênfase5" xfId="40" builtinId="46" customBuiltin="1"/>
    <cellStyle name="20% - Ênfase6" xfId="44" builtinId="50" customBuiltin="1"/>
    <cellStyle name="40% - Ênfase1" xfId="25" builtinId="31" customBuiltin="1"/>
    <cellStyle name="40% - Ênfase2" xfId="29" builtinId="35" customBuiltin="1"/>
    <cellStyle name="40% - Ênfase3" xfId="33" builtinId="39" customBuiltin="1"/>
    <cellStyle name="40% - Ênfase4" xfId="37" builtinId="43" customBuiltin="1"/>
    <cellStyle name="40% - Ênfase5" xfId="41" builtinId="47" customBuiltin="1"/>
    <cellStyle name="40% - Ênfase6" xfId="45" builtinId="51" customBuiltin="1"/>
    <cellStyle name="60% - Ênfase1" xfId="26" builtinId="32" customBuiltin="1"/>
    <cellStyle name="60% - Ênfase2" xfId="30" builtinId="36" customBuiltin="1"/>
    <cellStyle name="60% - Ênfase3" xfId="34" builtinId="40" customBuiltin="1"/>
    <cellStyle name="60% - Ênfase4" xfId="38" builtinId="44" customBuiltin="1"/>
    <cellStyle name="60% - Ênfase5" xfId="42" builtinId="48" customBuiltin="1"/>
    <cellStyle name="60% - Ênfase6" xfId="46" builtinId="52" customBuiltin="1"/>
    <cellStyle name="Bom" xfId="11" builtinId="26" customBuiltin="1"/>
    <cellStyle name="Cálculo" xfId="16" builtinId="22" customBuiltin="1"/>
    <cellStyle name="Célula de Verificação" xfId="18" builtinId="23" customBuiltin="1"/>
    <cellStyle name="Célula Vinculada" xfId="17" builtinId="24" customBuiltin="1"/>
    <cellStyle name="Ênfase1" xfId="23" builtinId="29" customBuiltin="1"/>
    <cellStyle name="Ênfase2" xfId="27" builtinId="33" customBuiltin="1"/>
    <cellStyle name="Ênfase3" xfId="31" builtinId="37" customBuiltin="1"/>
    <cellStyle name="Ênfase4" xfId="35" builtinId="41" customBuiltin="1"/>
    <cellStyle name="Ênfase5" xfId="39" builtinId="45" customBuiltin="1"/>
    <cellStyle name="Ênfase6" xfId="43" builtinId="49" customBuiltin="1"/>
    <cellStyle name="Entrada" xfId="14" builtinId="20" customBuiltin="1"/>
    <cellStyle name="Moeda" xfId="53" builtinId="4"/>
    <cellStyle name="Neutro" xfId="13" builtinId="28" customBuiltin="1"/>
    <cellStyle name="Normal" xfId="0" builtinId="0"/>
    <cellStyle name="Normal 2" xfId="48" xr:uid="{00000000-0005-0000-0000-000020000000}"/>
    <cellStyle name="Nota" xfId="20" builtinId="10" customBuiltin="1"/>
    <cellStyle name="Porcentagem" xfId="1" builtinId="5"/>
    <cellStyle name="Ruim" xfId="12" builtinId="27" customBuiltin="1"/>
    <cellStyle name="Saída" xfId="15" builtinId="21" customBuiltin="1"/>
    <cellStyle name="Texto de Aviso" xfId="19" builtinId="11" customBuiltin="1"/>
    <cellStyle name="Texto Explicativo" xfId="21" builtinId="53" customBuiltin="1"/>
    <cellStyle name="Título" xfId="6" builtinId="15" customBuiltin="1"/>
    <cellStyle name="Título 1" xfId="7" builtinId="16" customBuiltin="1"/>
    <cellStyle name="Título 2" xfId="8" builtinId="17" customBuiltin="1"/>
    <cellStyle name="Título 3" xfId="9" builtinId="18" customBuiltin="1"/>
    <cellStyle name="Título 4" xfId="10" builtinId="19" customBuiltin="1"/>
    <cellStyle name="Total" xfId="22" builtinId="25" customBuiltin="1"/>
    <cellStyle name="Vírgula" xfId="2" builtinId="3"/>
    <cellStyle name="Vírgula 2" xfId="3" xr:uid="{00000000-0005-0000-0000-00002D000000}"/>
    <cellStyle name="Vírgula 3" xfId="5" xr:uid="{00000000-0005-0000-0000-00002E000000}"/>
    <cellStyle name="Vírgula 3 2" xfId="51" xr:uid="{00000000-0005-0000-0000-00002F000000}"/>
    <cellStyle name="Vírgula 4" xfId="4" xr:uid="{00000000-0005-0000-0000-000030000000}"/>
    <cellStyle name="Vírgula 4 2" xfId="50" xr:uid="{00000000-0005-0000-0000-000031000000}"/>
    <cellStyle name="Vírgula 5" xfId="47" xr:uid="{00000000-0005-0000-0000-000032000000}"/>
    <cellStyle name="Vírgula 5 2" xfId="52" xr:uid="{00000000-0005-0000-0000-000033000000}"/>
    <cellStyle name="Vírgula 6" xfId="49" xr:uid="{00000000-0005-0000-0000-00003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256"/>
  <sheetViews>
    <sheetView showGridLines="0" tabSelected="1" zoomScale="90" zoomScaleNormal="90" workbookViewId="0">
      <selection activeCell="F126" sqref="F126"/>
    </sheetView>
  </sheetViews>
  <sheetFormatPr defaultRowHeight="24" customHeight="1" x14ac:dyDescent="0.25"/>
  <cols>
    <col min="1" max="1" width="61.140625" style="17" bestFit="1" customWidth="1"/>
    <col min="2" max="2" width="38.5703125" style="17" bestFit="1" customWidth="1"/>
    <col min="3" max="4" width="22.28515625" style="17" bestFit="1" customWidth="1"/>
    <col min="5" max="5" width="18.5703125" style="17" bestFit="1" customWidth="1"/>
    <col min="6" max="6" width="18.5703125" style="17" customWidth="1"/>
    <col min="7" max="7" width="37.5703125" style="17" customWidth="1"/>
    <col min="8" max="16384" width="9.140625" style="17"/>
  </cols>
  <sheetData>
    <row r="1" spans="1:8" ht="24" customHeight="1" x14ac:dyDescent="0.25">
      <c r="A1" s="142" t="s">
        <v>146</v>
      </c>
      <c r="B1" s="142"/>
      <c r="C1" s="142"/>
      <c r="D1" s="142"/>
      <c r="E1" s="142"/>
      <c r="F1" s="142"/>
    </row>
    <row r="2" spans="1:8" ht="24" customHeight="1" x14ac:dyDescent="0.25">
      <c r="A2" s="142"/>
      <c r="B2" s="142"/>
      <c r="C2" s="142"/>
      <c r="D2" s="142"/>
      <c r="E2" s="142"/>
      <c r="F2" s="142"/>
    </row>
    <row r="3" spans="1:8" ht="24" customHeight="1" x14ac:dyDescent="0.25">
      <c r="A3" s="52"/>
      <c r="B3" s="52"/>
      <c r="C3" s="52"/>
      <c r="D3" s="52"/>
      <c r="E3" s="52"/>
      <c r="F3" s="52"/>
      <c r="G3" s="51"/>
      <c r="H3" s="51"/>
    </row>
    <row r="4" spans="1:8" ht="24" customHeight="1" x14ac:dyDescent="0.25">
      <c r="A4" s="143" t="s">
        <v>5</v>
      </c>
      <c r="B4" s="143"/>
      <c r="C4" s="143"/>
      <c r="D4" s="143"/>
      <c r="E4" s="143"/>
      <c r="F4" s="143"/>
    </row>
    <row r="5" spans="1:8" ht="24" customHeight="1" thickBot="1" x14ac:dyDescent="0.3">
      <c r="A5" s="52"/>
      <c r="B5" s="52"/>
      <c r="C5" s="52"/>
      <c r="D5" s="52"/>
      <c r="E5" s="52"/>
      <c r="F5" s="52"/>
      <c r="G5" s="51"/>
      <c r="H5" s="51"/>
    </row>
    <row r="6" spans="1:8" ht="24" customHeight="1" thickBot="1" x14ac:dyDescent="0.3">
      <c r="A6" s="144" t="s">
        <v>0</v>
      </c>
      <c r="B6" s="145"/>
    </row>
    <row r="7" spans="1:8" ht="24" customHeight="1" thickBot="1" x14ac:dyDescent="0.3">
      <c r="A7" s="146" t="s">
        <v>0</v>
      </c>
      <c r="B7" s="147"/>
    </row>
    <row r="8" spans="1:8" ht="24" customHeight="1" x14ac:dyDescent="0.25">
      <c r="A8" s="1" t="s">
        <v>173</v>
      </c>
      <c r="B8" s="138"/>
    </row>
    <row r="9" spans="1:8" ht="24" customHeight="1" thickBot="1" x14ac:dyDescent="0.3"/>
    <row r="10" spans="1:8" ht="24" customHeight="1" thickBot="1" x14ac:dyDescent="0.3">
      <c r="A10" s="148" t="s">
        <v>5</v>
      </c>
      <c r="B10" s="149"/>
      <c r="C10" s="149"/>
      <c r="D10" s="149"/>
      <c r="E10" s="149"/>
      <c r="F10" s="150"/>
      <c r="G10"/>
    </row>
    <row r="11" spans="1:8" ht="24" customHeight="1" thickBot="1" x14ac:dyDescent="0.3">
      <c r="A11" s="151" t="s">
        <v>5</v>
      </c>
      <c r="B11" s="152"/>
      <c r="C11" s="152"/>
      <c r="D11" s="152"/>
      <c r="E11" s="152"/>
      <c r="F11" s="153"/>
      <c r="G11"/>
    </row>
    <row r="12" spans="1:8" ht="48" thickBot="1" x14ac:dyDescent="0.3">
      <c r="A12" s="80" t="s">
        <v>3</v>
      </c>
      <c r="B12" s="81" t="s">
        <v>8</v>
      </c>
      <c r="C12" s="82" t="s">
        <v>126</v>
      </c>
      <c r="D12" s="82" t="s">
        <v>129</v>
      </c>
      <c r="E12" s="81" t="s">
        <v>7</v>
      </c>
      <c r="F12" s="83" t="s">
        <v>9</v>
      </c>
    </row>
    <row r="13" spans="1:8" ht="24" customHeight="1" x14ac:dyDescent="0.25">
      <c r="A13" s="2" t="str">
        <f>A8</f>
        <v>Assistente de Marketing (Social Media) 40h</v>
      </c>
      <c r="B13" s="3">
        <f>B8</f>
        <v>0</v>
      </c>
      <c r="C13" s="3">
        <v>0</v>
      </c>
      <c r="D13" s="3">
        <v>0</v>
      </c>
      <c r="E13" s="3">
        <v>0</v>
      </c>
      <c r="F13" s="4">
        <f>SUM(B13:E13)</f>
        <v>0</v>
      </c>
    </row>
    <row r="14" spans="1:8" ht="24" customHeight="1" thickBot="1" x14ac:dyDescent="0.3"/>
    <row r="15" spans="1:8" ht="24" customHeight="1" thickBot="1" x14ac:dyDescent="0.3">
      <c r="A15" s="148" t="s">
        <v>122</v>
      </c>
      <c r="B15" s="149"/>
      <c r="C15" s="149"/>
      <c r="D15" s="150"/>
    </row>
    <row r="16" spans="1:8" ht="24" customHeight="1" thickBot="1" x14ac:dyDescent="0.3">
      <c r="A16" s="144" t="s">
        <v>125</v>
      </c>
      <c r="B16" s="154"/>
      <c r="C16" s="154"/>
      <c r="D16" s="145"/>
    </row>
    <row r="17" spans="1:6" ht="31.5" customHeight="1" thickBot="1" x14ac:dyDescent="0.3">
      <c r="A17" s="157" t="s">
        <v>127</v>
      </c>
      <c r="B17" s="158"/>
      <c r="C17" s="158"/>
      <c r="D17" s="147"/>
      <c r="E17" s="53"/>
      <c r="F17" s="53"/>
    </row>
    <row r="18" spans="1:6" ht="32.25" thickBot="1" x14ac:dyDescent="0.3">
      <c r="A18" s="6" t="s">
        <v>3</v>
      </c>
      <c r="B18" s="7" t="s">
        <v>1</v>
      </c>
      <c r="C18" s="9" t="s">
        <v>124</v>
      </c>
      <c r="D18" s="8" t="s">
        <v>4</v>
      </c>
    </row>
    <row r="19" spans="1:6" ht="24" customHeight="1" thickBot="1" x14ac:dyDescent="0.3">
      <c r="A19" s="2" t="str">
        <f>A8</f>
        <v>Assistente de Marketing (Social Media) 40h</v>
      </c>
      <c r="B19" s="3">
        <f>B13</f>
        <v>0</v>
      </c>
      <c r="C19" s="46">
        <f>1/12</f>
        <v>8.3333333333333329E-2</v>
      </c>
      <c r="D19" s="4">
        <f>B19*C19</f>
        <v>0</v>
      </c>
    </row>
    <row r="20" spans="1:6" ht="36.75" customHeight="1" thickBot="1" x14ac:dyDescent="0.3">
      <c r="A20" s="157" t="s">
        <v>128</v>
      </c>
      <c r="B20" s="158"/>
      <c r="C20" s="158"/>
      <c r="D20" s="147"/>
    </row>
    <row r="21" spans="1:6" ht="30.75" customHeight="1" thickBot="1" x14ac:dyDescent="0.3">
      <c r="A21" s="6" t="s">
        <v>3</v>
      </c>
      <c r="B21" s="7" t="s">
        <v>1</v>
      </c>
      <c r="C21" s="9" t="s">
        <v>124</v>
      </c>
      <c r="D21" s="8" t="s">
        <v>4</v>
      </c>
    </row>
    <row r="22" spans="1:6" ht="24" customHeight="1" thickBot="1" x14ac:dyDescent="0.3">
      <c r="A22" s="2" t="str">
        <f>A8</f>
        <v>Assistente de Marketing (Social Media) 40h</v>
      </c>
      <c r="B22" s="3">
        <f>F13</f>
        <v>0</v>
      </c>
      <c r="C22" s="46">
        <f>C19</f>
        <v>8.3333333333333329E-2</v>
      </c>
      <c r="D22" s="4">
        <f>B22*C22</f>
        <v>0</v>
      </c>
    </row>
    <row r="23" spans="1:6" ht="24" customHeight="1" thickBot="1" x14ac:dyDescent="0.3">
      <c r="A23" s="144" t="s">
        <v>10</v>
      </c>
      <c r="B23" s="154"/>
      <c r="C23" s="154"/>
      <c r="D23" s="154"/>
      <c r="E23" s="145"/>
    </row>
    <row r="24" spans="1:6" ht="30" customHeight="1" thickBot="1" x14ac:dyDescent="0.3">
      <c r="A24" s="6" t="s">
        <v>3</v>
      </c>
      <c r="B24" s="7" t="s">
        <v>1</v>
      </c>
      <c r="C24" s="9" t="s">
        <v>11</v>
      </c>
      <c r="D24" s="9" t="s">
        <v>124</v>
      </c>
      <c r="E24" s="8" t="s">
        <v>4</v>
      </c>
    </row>
    <row r="25" spans="1:6" ht="24" customHeight="1" thickBot="1" x14ac:dyDescent="0.3">
      <c r="A25" s="2" t="str">
        <f>A22</f>
        <v>Assistente de Marketing (Social Media) 40h</v>
      </c>
      <c r="B25" s="3">
        <f>F13</f>
        <v>0</v>
      </c>
      <c r="C25" s="45">
        <f>1/3</f>
        <v>0.33333333333333331</v>
      </c>
      <c r="D25" s="46">
        <f>1/12</f>
        <v>8.3333333333333329E-2</v>
      </c>
      <c r="E25" s="4">
        <f t="shared" ref="E25" si="0">B25*C25*D25</f>
        <v>0</v>
      </c>
    </row>
    <row r="26" spans="1:6" ht="24" customHeight="1" thickBot="1" x14ac:dyDescent="0.3">
      <c r="A26" s="151" t="s">
        <v>125</v>
      </c>
      <c r="B26" s="152"/>
      <c r="C26" s="152"/>
      <c r="D26" s="152"/>
      <c r="E26" s="153"/>
    </row>
    <row r="27" spans="1:6" ht="24" customHeight="1" thickBot="1" x14ac:dyDescent="0.3">
      <c r="A27" s="6" t="s">
        <v>3</v>
      </c>
      <c r="B27" s="7" t="s">
        <v>121</v>
      </c>
      <c r="C27" s="7" t="s">
        <v>120</v>
      </c>
      <c r="D27" s="7" t="s">
        <v>12</v>
      </c>
      <c r="E27" s="8" t="s">
        <v>9</v>
      </c>
    </row>
    <row r="28" spans="1:6" ht="24" customHeight="1" x14ac:dyDescent="0.25">
      <c r="A28" s="2" t="str">
        <f>A25</f>
        <v>Assistente de Marketing (Social Media) 40h</v>
      </c>
      <c r="B28" s="3">
        <f>D19</f>
        <v>0</v>
      </c>
      <c r="C28" s="3">
        <f>D22</f>
        <v>0</v>
      </c>
      <c r="D28" s="3">
        <f>E25</f>
        <v>0</v>
      </c>
      <c r="E28" s="4">
        <f t="shared" ref="E28" si="1">SUM(B28:D28)</f>
        <v>0</v>
      </c>
      <c r="F28" s="96"/>
    </row>
    <row r="29" spans="1:6" ht="24" customHeight="1" thickBot="1" x14ac:dyDescent="0.3"/>
    <row r="30" spans="1:6" ht="24" customHeight="1" thickBot="1" x14ac:dyDescent="0.3">
      <c r="A30" s="144" t="s">
        <v>14</v>
      </c>
      <c r="B30" s="154"/>
      <c r="C30" s="145"/>
    </row>
    <row r="31" spans="1:6" ht="24" customHeight="1" thickBot="1" x14ac:dyDescent="0.3">
      <c r="A31" s="151" t="s">
        <v>15</v>
      </c>
      <c r="B31" s="152"/>
      <c r="C31" s="153"/>
    </row>
    <row r="32" spans="1:6" ht="24" customHeight="1" thickBot="1" x14ac:dyDescent="0.3">
      <c r="A32" s="79" t="s">
        <v>16</v>
      </c>
      <c r="B32" s="155" t="s">
        <v>2</v>
      </c>
      <c r="C32" s="156"/>
    </row>
    <row r="33" spans="1:4" ht="24" customHeight="1" x14ac:dyDescent="0.25">
      <c r="A33" s="89" t="s">
        <v>17</v>
      </c>
      <c r="B33" s="208">
        <v>0.2</v>
      </c>
      <c r="C33" s="209"/>
    </row>
    <row r="34" spans="1:4" ht="24" customHeight="1" x14ac:dyDescent="0.25">
      <c r="A34" s="90" t="s">
        <v>18</v>
      </c>
      <c r="B34" s="210">
        <v>2.5000000000000001E-2</v>
      </c>
      <c r="C34" s="211"/>
    </row>
    <row r="35" spans="1:4" ht="24" customHeight="1" x14ac:dyDescent="0.25">
      <c r="A35" s="90" t="s">
        <v>19</v>
      </c>
      <c r="B35" s="212">
        <v>0.02</v>
      </c>
      <c r="C35" s="213"/>
    </row>
    <row r="36" spans="1:4" ht="24" customHeight="1" x14ac:dyDescent="0.25">
      <c r="A36" s="90" t="s">
        <v>20</v>
      </c>
      <c r="B36" s="210">
        <v>1.4999999999999999E-2</v>
      </c>
      <c r="C36" s="211"/>
    </row>
    <row r="37" spans="1:4" ht="24" customHeight="1" x14ac:dyDescent="0.25">
      <c r="A37" s="90" t="s">
        <v>21</v>
      </c>
      <c r="B37" s="210">
        <v>0.01</v>
      </c>
      <c r="C37" s="211"/>
    </row>
    <row r="38" spans="1:4" ht="24" customHeight="1" x14ac:dyDescent="0.25">
      <c r="A38" s="90" t="s">
        <v>22</v>
      </c>
      <c r="B38" s="210">
        <v>6.0000000000000001E-3</v>
      </c>
      <c r="C38" s="211"/>
    </row>
    <row r="39" spans="1:4" ht="24" customHeight="1" x14ac:dyDescent="0.25">
      <c r="A39" s="90" t="s">
        <v>23</v>
      </c>
      <c r="B39" s="210">
        <v>2E-3</v>
      </c>
      <c r="C39" s="211"/>
    </row>
    <row r="40" spans="1:4" ht="24" customHeight="1" thickBot="1" x14ac:dyDescent="0.3">
      <c r="A40" s="91" t="s">
        <v>24</v>
      </c>
      <c r="B40" s="214">
        <v>0.08</v>
      </c>
      <c r="C40" s="215"/>
    </row>
    <row r="41" spans="1:4" ht="24" customHeight="1" thickBot="1" x14ac:dyDescent="0.3">
      <c r="A41" s="88" t="s">
        <v>25</v>
      </c>
      <c r="B41" s="160">
        <f>SUM(B33:B40)</f>
        <v>0.35800000000000004</v>
      </c>
      <c r="C41" s="161"/>
    </row>
    <row r="42" spans="1:4" ht="24" customHeight="1" thickBot="1" x14ac:dyDescent="0.3"/>
    <row r="43" spans="1:4" ht="24" customHeight="1" thickBot="1" x14ac:dyDescent="0.3">
      <c r="A43" s="146" t="s">
        <v>26</v>
      </c>
      <c r="B43" s="158"/>
      <c r="C43" s="158"/>
      <c r="D43" s="147"/>
    </row>
    <row r="44" spans="1:4" ht="24" customHeight="1" thickBot="1" x14ac:dyDescent="0.3">
      <c r="A44" s="6" t="s">
        <v>3</v>
      </c>
      <c r="B44" s="7" t="s">
        <v>1</v>
      </c>
      <c r="C44" s="7" t="s">
        <v>2</v>
      </c>
      <c r="D44" s="8" t="s">
        <v>4</v>
      </c>
    </row>
    <row r="45" spans="1:4" ht="24" customHeight="1" x14ac:dyDescent="0.25">
      <c r="A45" s="2" t="str">
        <f>A28</f>
        <v>Assistente de Marketing (Social Media) 40h</v>
      </c>
      <c r="B45" s="3">
        <f>F13+E28</f>
        <v>0</v>
      </c>
      <c r="C45" s="46">
        <f>SUM($B$33:$B$39)</f>
        <v>0.27800000000000002</v>
      </c>
      <c r="D45" s="4">
        <f>B45*C45</f>
        <v>0</v>
      </c>
    </row>
    <row r="46" spans="1:4" ht="24" customHeight="1" thickBot="1" x14ac:dyDescent="0.3"/>
    <row r="47" spans="1:4" ht="24" customHeight="1" thickBot="1" x14ac:dyDescent="0.3">
      <c r="A47" s="146" t="s">
        <v>27</v>
      </c>
      <c r="B47" s="158"/>
      <c r="C47" s="158"/>
      <c r="D47" s="147"/>
    </row>
    <row r="48" spans="1:4" ht="24" customHeight="1" thickBot="1" x14ac:dyDescent="0.3">
      <c r="A48" s="6" t="s">
        <v>3</v>
      </c>
      <c r="B48" s="7" t="s">
        <v>1</v>
      </c>
      <c r="C48" s="7" t="s">
        <v>2</v>
      </c>
      <c r="D48" s="8" t="s">
        <v>4</v>
      </c>
    </row>
    <row r="49" spans="1:7" ht="24" customHeight="1" x14ac:dyDescent="0.25">
      <c r="A49" s="2" t="str">
        <f>A45</f>
        <v>Assistente de Marketing (Social Media) 40h</v>
      </c>
      <c r="B49" s="3">
        <f>B45</f>
        <v>0</v>
      </c>
      <c r="C49" s="46">
        <f>$B$40</f>
        <v>0.08</v>
      </c>
      <c r="D49" s="4">
        <f>B49*C49</f>
        <v>0</v>
      </c>
    </row>
    <row r="50" spans="1:7" ht="24" customHeight="1" thickBot="1" x14ac:dyDescent="0.3"/>
    <row r="51" spans="1:7" ht="24" customHeight="1" thickBot="1" x14ac:dyDescent="0.3">
      <c r="A51" s="146" t="s">
        <v>14</v>
      </c>
      <c r="B51" s="158"/>
      <c r="C51" s="158"/>
      <c r="D51" s="147"/>
    </row>
    <row r="52" spans="1:7" ht="24" customHeight="1" thickBot="1" x14ac:dyDescent="0.3">
      <c r="A52" s="6" t="s">
        <v>3</v>
      </c>
      <c r="B52" s="7" t="s">
        <v>28</v>
      </c>
      <c r="C52" s="7" t="s">
        <v>24</v>
      </c>
      <c r="D52" s="8" t="s">
        <v>9</v>
      </c>
    </row>
    <row r="53" spans="1:7" ht="24" customHeight="1" x14ac:dyDescent="0.25">
      <c r="A53" s="2" t="str">
        <f>A49</f>
        <v>Assistente de Marketing (Social Media) 40h</v>
      </c>
      <c r="B53" s="3">
        <f>D45</f>
        <v>0</v>
      </c>
      <c r="C53" s="3">
        <f>D49</f>
        <v>0</v>
      </c>
      <c r="D53" s="4">
        <f>B53+C53</f>
        <v>0</v>
      </c>
    </row>
    <row r="54" spans="1:7" ht="24" customHeight="1" thickBot="1" x14ac:dyDescent="0.3"/>
    <row r="55" spans="1:7" ht="24" customHeight="1" thickBot="1" x14ac:dyDescent="0.3">
      <c r="A55" s="144" t="s">
        <v>29</v>
      </c>
      <c r="B55" s="154"/>
      <c r="C55" s="154"/>
      <c r="D55" s="154"/>
      <c r="E55" s="145"/>
    </row>
    <row r="57" spans="1:7" ht="24" customHeight="1" thickBot="1" x14ac:dyDescent="0.3">
      <c r="A57" s="159" t="s">
        <v>30</v>
      </c>
      <c r="B57" s="159"/>
      <c r="C57" s="159"/>
      <c r="D57" s="159"/>
      <c r="E57" s="159"/>
      <c r="F57" s="159"/>
      <c r="G57" s="51"/>
    </row>
    <row r="58" spans="1:7" ht="24" customHeight="1" thickBot="1" x14ac:dyDescent="0.3">
      <c r="A58" s="151" t="s">
        <v>35</v>
      </c>
      <c r="B58" s="152"/>
      <c r="C58" s="152"/>
      <c r="D58" s="152"/>
      <c r="E58" s="153"/>
    </row>
    <row r="59" spans="1:7" ht="32.25" thickBot="1" x14ac:dyDescent="0.3">
      <c r="A59" s="6" t="s">
        <v>3</v>
      </c>
      <c r="B59" s="7" t="s">
        <v>31</v>
      </c>
      <c r="C59" s="7" t="s">
        <v>32</v>
      </c>
      <c r="D59" s="9" t="s">
        <v>34</v>
      </c>
      <c r="E59" s="8" t="s">
        <v>33</v>
      </c>
    </row>
    <row r="60" spans="1:7" ht="24" customHeight="1" x14ac:dyDescent="0.25">
      <c r="A60" s="2" t="str">
        <f>A53</f>
        <v>Assistente de Marketing (Social Media) 40h</v>
      </c>
      <c r="B60" s="3"/>
      <c r="C60" s="10">
        <v>2</v>
      </c>
      <c r="D60" s="10">
        <v>22</v>
      </c>
      <c r="E60" s="4">
        <f t="shared" ref="E60" si="2">B60*C60*D60</f>
        <v>0</v>
      </c>
      <c r="F60" s="96"/>
    </row>
    <row r="61" spans="1:7" ht="24" customHeight="1" thickBot="1" x14ac:dyDescent="0.3"/>
    <row r="62" spans="1:7" ht="24" customHeight="1" thickBot="1" x14ac:dyDescent="0.3">
      <c r="A62" s="151" t="s">
        <v>39</v>
      </c>
      <c r="B62" s="152"/>
      <c r="C62" s="152"/>
      <c r="D62" s="152"/>
      <c r="E62" s="153"/>
    </row>
    <row r="63" spans="1:7" ht="24" customHeight="1" thickBot="1" x14ac:dyDescent="0.3">
      <c r="A63" s="6" t="s">
        <v>3</v>
      </c>
      <c r="B63" s="7" t="s">
        <v>1</v>
      </c>
      <c r="C63" s="7" t="s">
        <v>36</v>
      </c>
      <c r="D63" s="7" t="s">
        <v>2</v>
      </c>
      <c r="E63" s="8" t="s">
        <v>37</v>
      </c>
    </row>
    <row r="64" spans="1:7" ht="24" customHeight="1" x14ac:dyDescent="0.25">
      <c r="A64" s="2" t="str">
        <f>A60</f>
        <v>Assistente de Marketing (Social Media) 40h</v>
      </c>
      <c r="B64" s="3">
        <f>B8</f>
        <v>0</v>
      </c>
      <c r="C64" s="44">
        <v>1</v>
      </c>
      <c r="D64" s="44">
        <v>0.06</v>
      </c>
      <c r="E64" s="4">
        <f t="shared" ref="E64" si="3">B64*C64*D64</f>
        <v>0</v>
      </c>
      <c r="F64" s="96"/>
    </row>
    <row r="65" spans="1:7" ht="24" customHeight="1" thickBot="1" x14ac:dyDescent="0.3"/>
    <row r="66" spans="1:7" ht="24" customHeight="1" thickBot="1" x14ac:dyDescent="0.3">
      <c r="A66" s="146" t="s">
        <v>41</v>
      </c>
      <c r="B66" s="158"/>
      <c r="C66" s="158"/>
      <c r="D66" s="147"/>
    </row>
    <row r="67" spans="1:7" ht="24" customHeight="1" thickBot="1" x14ac:dyDescent="0.3">
      <c r="A67" s="6" t="s">
        <v>3</v>
      </c>
      <c r="B67" s="7" t="s">
        <v>33</v>
      </c>
      <c r="C67" s="7" t="s">
        <v>38</v>
      </c>
      <c r="D67" s="8" t="s">
        <v>40</v>
      </c>
    </row>
    <row r="68" spans="1:7" ht="24" customHeight="1" x14ac:dyDescent="0.25">
      <c r="A68" s="2" t="str">
        <f>A64</f>
        <v>Assistente de Marketing (Social Media) 40h</v>
      </c>
      <c r="B68" s="3">
        <f>E60</f>
        <v>0</v>
      </c>
      <c r="C68" s="3">
        <f>E64</f>
        <v>0</v>
      </c>
      <c r="D68" s="4">
        <f>B68-C68</f>
        <v>0</v>
      </c>
    </row>
    <row r="70" spans="1:7" ht="24" customHeight="1" thickBot="1" x14ac:dyDescent="0.3">
      <c r="A70" s="159" t="s">
        <v>42</v>
      </c>
      <c r="B70" s="159"/>
      <c r="C70" s="159"/>
      <c r="D70" s="159"/>
      <c r="E70" s="159"/>
      <c r="F70" s="159"/>
      <c r="G70" s="51"/>
    </row>
    <row r="71" spans="1:7" ht="24" customHeight="1" thickBot="1" x14ac:dyDescent="0.3">
      <c r="A71" s="146" t="s">
        <v>42</v>
      </c>
      <c r="B71" s="158"/>
      <c r="C71" s="158"/>
      <c r="D71" s="147"/>
    </row>
    <row r="72" spans="1:7" ht="32.25" thickBot="1" x14ac:dyDescent="0.3">
      <c r="A72" s="35" t="s">
        <v>3</v>
      </c>
      <c r="B72" s="36" t="s">
        <v>43</v>
      </c>
      <c r="C72" s="5" t="s">
        <v>34</v>
      </c>
      <c r="D72" s="37" t="s">
        <v>4</v>
      </c>
    </row>
    <row r="73" spans="1:7" ht="24" customHeight="1" x14ac:dyDescent="0.25">
      <c r="A73" s="2" t="str">
        <f>A68</f>
        <v>Assistente de Marketing (Social Media) 40h</v>
      </c>
      <c r="B73" s="137"/>
      <c r="C73" s="10">
        <f>D60</f>
        <v>22</v>
      </c>
      <c r="D73" s="4">
        <f>B73*C73</f>
        <v>0</v>
      </c>
    </row>
    <row r="74" spans="1:7" ht="24" customHeight="1" thickBot="1" x14ac:dyDescent="0.3"/>
    <row r="75" spans="1:7" ht="24" customHeight="1" thickBot="1" x14ac:dyDescent="0.3">
      <c r="A75" s="146" t="s">
        <v>44</v>
      </c>
      <c r="B75" s="158"/>
      <c r="C75" s="158"/>
      <c r="D75" s="147"/>
    </row>
    <row r="76" spans="1:7" ht="24" customHeight="1" thickBot="1" x14ac:dyDescent="0.3">
      <c r="A76" s="6" t="s">
        <v>3</v>
      </c>
      <c r="B76" s="7" t="s">
        <v>1</v>
      </c>
      <c r="C76" s="7" t="s">
        <v>2</v>
      </c>
      <c r="D76" s="8" t="s">
        <v>37</v>
      </c>
    </row>
    <row r="77" spans="1:7" ht="24" customHeight="1" x14ac:dyDescent="0.25">
      <c r="A77" s="2" t="str">
        <f>A73</f>
        <v>Assistente de Marketing (Social Media) 40h</v>
      </c>
      <c r="B77" s="3">
        <f>D73</f>
        <v>0</v>
      </c>
      <c r="C77" s="44">
        <v>0</v>
      </c>
      <c r="D77" s="4">
        <f>B77*C77</f>
        <v>0</v>
      </c>
    </row>
    <row r="78" spans="1:7" ht="24" customHeight="1" thickBot="1" x14ac:dyDescent="0.3"/>
    <row r="79" spans="1:7" ht="24" customHeight="1" thickBot="1" x14ac:dyDescent="0.3">
      <c r="A79" s="146" t="s">
        <v>45</v>
      </c>
      <c r="B79" s="158"/>
      <c r="C79" s="158"/>
      <c r="D79" s="147"/>
    </row>
    <row r="80" spans="1:7" ht="24" customHeight="1" thickBot="1" x14ac:dyDescent="0.3">
      <c r="A80" s="6" t="s">
        <v>3</v>
      </c>
      <c r="B80" s="7" t="s">
        <v>33</v>
      </c>
      <c r="C80" s="7" t="s">
        <v>37</v>
      </c>
      <c r="D80" s="8" t="s">
        <v>40</v>
      </c>
    </row>
    <row r="81" spans="1:8" ht="24" customHeight="1" x14ac:dyDescent="0.25">
      <c r="A81" s="2" t="str">
        <f>A77</f>
        <v>Assistente de Marketing (Social Media) 40h</v>
      </c>
      <c r="B81" s="3">
        <f>D73</f>
        <v>0</v>
      </c>
      <c r="C81" s="3">
        <f>D77</f>
        <v>0</v>
      </c>
      <c r="D81" s="4">
        <f>B81-C81</f>
        <v>0</v>
      </c>
    </row>
    <row r="83" spans="1:8" ht="51.75" customHeight="1" thickBot="1" x14ac:dyDescent="0.3">
      <c r="A83" s="162" t="s">
        <v>147</v>
      </c>
      <c r="B83" s="162"/>
      <c r="C83" s="162"/>
      <c r="D83" s="162"/>
      <c r="E83" s="84"/>
      <c r="F83" s="84"/>
      <c r="G83" s="84"/>
      <c r="H83" s="84"/>
    </row>
    <row r="84" spans="1:8" ht="24" customHeight="1" thickBot="1" x14ac:dyDescent="0.3">
      <c r="A84" s="146" t="s">
        <v>148</v>
      </c>
      <c r="B84" s="158"/>
      <c r="C84" s="158"/>
      <c r="D84" s="147"/>
    </row>
    <row r="85" spans="1:8" ht="24" customHeight="1" thickBot="1" x14ac:dyDescent="0.3">
      <c r="A85" s="6" t="s">
        <v>3</v>
      </c>
      <c r="B85" s="7"/>
      <c r="C85" s="7"/>
      <c r="D85" s="8"/>
    </row>
    <row r="86" spans="1:8" ht="24" customHeight="1" x14ac:dyDescent="0.25">
      <c r="A86" s="2" t="str">
        <f>A81</f>
        <v>Assistente de Marketing (Social Media) 40h</v>
      </c>
      <c r="B86" s="137"/>
      <c r="C86" s="3">
        <v>1</v>
      </c>
      <c r="D86" s="4">
        <f>B86*C86</f>
        <v>0</v>
      </c>
    </row>
    <row r="87" spans="1:8" ht="24" customHeight="1" thickBot="1" x14ac:dyDescent="0.3"/>
    <row r="88" spans="1:8" ht="24" customHeight="1" thickBot="1" x14ac:dyDescent="0.3">
      <c r="A88" s="146" t="s">
        <v>149</v>
      </c>
      <c r="B88" s="158"/>
      <c r="C88" s="158"/>
      <c r="D88" s="147"/>
    </row>
    <row r="89" spans="1:8" ht="24" customHeight="1" thickBot="1" x14ac:dyDescent="0.3">
      <c r="A89" s="6" t="s">
        <v>3</v>
      </c>
      <c r="B89" s="7"/>
      <c r="C89" s="7"/>
      <c r="D89" s="8"/>
    </row>
    <row r="90" spans="1:8" ht="24" customHeight="1" x14ac:dyDescent="0.25">
      <c r="A90" s="2" t="str">
        <f>A86</f>
        <v>Assistente de Marketing (Social Media) 40h</v>
      </c>
      <c r="B90" s="137"/>
      <c r="C90" s="3">
        <v>1</v>
      </c>
      <c r="D90" s="4">
        <f>B90*C90</f>
        <v>0</v>
      </c>
    </row>
    <row r="91" spans="1:8" ht="24" customHeight="1" thickBot="1" x14ac:dyDescent="0.3"/>
    <row r="92" spans="1:8" ht="24" customHeight="1" thickBot="1" x14ac:dyDescent="0.3">
      <c r="A92" s="146" t="s">
        <v>175</v>
      </c>
      <c r="B92" s="158"/>
      <c r="C92" s="158"/>
      <c r="D92" s="147"/>
    </row>
    <row r="93" spans="1:8" ht="24" customHeight="1" thickBot="1" x14ac:dyDescent="0.3">
      <c r="A93" s="6" t="s">
        <v>3</v>
      </c>
      <c r="B93" s="7"/>
      <c r="C93" s="7"/>
      <c r="D93" s="8"/>
    </row>
    <row r="94" spans="1:8" ht="24" customHeight="1" x14ac:dyDescent="0.25">
      <c r="A94" s="2" t="str">
        <f>A90</f>
        <v>Assistente de Marketing (Social Media) 40h</v>
      </c>
      <c r="B94" s="137"/>
      <c r="C94" s="3">
        <v>1</v>
      </c>
      <c r="D94" s="4">
        <f>B94*C94</f>
        <v>0</v>
      </c>
    </row>
    <row r="95" spans="1:8" ht="24" customHeight="1" thickBot="1" x14ac:dyDescent="0.3"/>
    <row r="96" spans="1:8" ht="24" customHeight="1" thickBot="1" x14ac:dyDescent="0.3">
      <c r="A96" s="151" t="s">
        <v>29</v>
      </c>
      <c r="B96" s="152"/>
      <c r="C96" s="152"/>
      <c r="D96" s="152"/>
      <c r="E96" s="152"/>
      <c r="F96" s="152"/>
      <c r="G96" s="153"/>
    </row>
    <row r="97" spans="1:7" ht="48" thickBot="1" x14ac:dyDescent="0.3">
      <c r="A97" s="6" t="s">
        <v>3</v>
      </c>
      <c r="B97" s="7" t="s">
        <v>46</v>
      </c>
      <c r="C97" s="7" t="s">
        <v>47</v>
      </c>
      <c r="D97" s="7" t="s">
        <v>150</v>
      </c>
      <c r="E97" s="9" t="s">
        <v>151</v>
      </c>
      <c r="F97" s="15" t="s">
        <v>155</v>
      </c>
      <c r="G97" s="8" t="s">
        <v>9</v>
      </c>
    </row>
    <row r="98" spans="1:7" ht="24" customHeight="1" x14ac:dyDescent="0.25">
      <c r="A98" s="2" t="str">
        <f>A90</f>
        <v>Assistente de Marketing (Social Media) 40h</v>
      </c>
      <c r="B98" s="3">
        <f>D68</f>
        <v>0</v>
      </c>
      <c r="C98" s="3">
        <f>D81</f>
        <v>0</v>
      </c>
      <c r="D98" s="3">
        <f>D86</f>
        <v>0</v>
      </c>
      <c r="E98" s="3">
        <f>D90</f>
        <v>0</v>
      </c>
      <c r="F98" s="95">
        <f>D94</f>
        <v>0</v>
      </c>
      <c r="G98" s="4">
        <f>SUM(B98:F98)</f>
        <v>0</v>
      </c>
    </row>
    <row r="99" spans="1:7" ht="24" customHeight="1" thickBot="1" x14ac:dyDescent="0.3"/>
    <row r="100" spans="1:7" ht="24" customHeight="1" thickBot="1" x14ac:dyDescent="0.3">
      <c r="A100" s="148" t="s">
        <v>122</v>
      </c>
      <c r="B100" s="149"/>
      <c r="C100" s="149"/>
      <c r="D100" s="149"/>
      <c r="E100" s="150"/>
    </row>
    <row r="101" spans="1:7" ht="24" customHeight="1" thickBot="1" x14ac:dyDescent="0.3">
      <c r="A101" s="151" t="s">
        <v>122</v>
      </c>
      <c r="B101" s="152"/>
      <c r="C101" s="152"/>
      <c r="D101" s="152"/>
      <c r="E101" s="153"/>
    </row>
    <row r="102" spans="1:7" ht="24" customHeight="1" thickBot="1" x14ac:dyDescent="0.3">
      <c r="A102" s="6" t="s">
        <v>3</v>
      </c>
      <c r="B102" s="7" t="s">
        <v>58</v>
      </c>
      <c r="C102" s="7" t="s">
        <v>59</v>
      </c>
      <c r="D102" s="7" t="s">
        <v>60</v>
      </c>
      <c r="E102" s="8" t="s">
        <v>9</v>
      </c>
    </row>
    <row r="103" spans="1:7" ht="24" customHeight="1" x14ac:dyDescent="0.25">
      <c r="A103" s="2" t="str">
        <f>A98</f>
        <v>Assistente de Marketing (Social Media) 40h</v>
      </c>
      <c r="B103" s="3">
        <f>E28</f>
        <v>0</v>
      </c>
      <c r="C103" s="3">
        <f>D53</f>
        <v>0</v>
      </c>
      <c r="D103" s="3">
        <f>G98</f>
        <v>0</v>
      </c>
      <c r="E103" s="4">
        <f>SUM(B103:D103)</f>
        <v>0</v>
      </c>
      <c r="F103" s="96"/>
    </row>
    <row r="104" spans="1:7" ht="24" customHeight="1" thickBot="1" x14ac:dyDescent="0.3"/>
    <row r="105" spans="1:7" ht="24" customHeight="1" thickBot="1" x14ac:dyDescent="0.3">
      <c r="A105" s="148" t="s">
        <v>48</v>
      </c>
      <c r="B105" s="150"/>
    </row>
    <row r="106" spans="1:7" ht="16.5" thickBot="1" x14ac:dyDescent="0.3">
      <c r="A106" s="163" t="s">
        <v>49</v>
      </c>
      <c r="B106" s="164"/>
    </row>
    <row r="107" spans="1:7" ht="16.5" thickBot="1" x14ac:dyDescent="0.3">
      <c r="A107" s="20" t="s">
        <v>50</v>
      </c>
      <c r="B107" s="22" t="s">
        <v>2</v>
      </c>
    </row>
    <row r="108" spans="1:7" ht="31.5" x14ac:dyDescent="0.25">
      <c r="A108" s="14" t="s">
        <v>51</v>
      </c>
      <c r="B108" s="38">
        <v>0.75960000000000005</v>
      </c>
    </row>
    <row r="109" spans="1:7" ht="31.5" x14ac:dyDescent="0.25">
      <c r="A109" s="54" t="s">
        <v>52</v>
      </c>
      <c r="B109" s="55">
        <v>0.37980000000000003</v>
      </c>
    </row>
    <row r="110" spans="1:7" ht="31.5" x14ac:dyDescent="0.25">
      <c r="A110" s="54" t="s">
        <v>53</v>
      </c>
      <c r="B110" s="55">
        <v>0.37980000000000003</v>
      </c>
    </row>
    <row r="111" spans="1:7" ht="32.25" customHeight="1" x14ac:dyDescent="0.25">
      <c r="A111" s="11" t="s">
        <v>54</v>
      </c>
      <c r="B111" s="39">
        <v>1.52E-2</v>
      </c>
    </row>
    <row r="112" spans="1:7" ht="30" customHeight="1" thickBot="1" x14ac:dyDescent="0.3">
      <c r="A112" s="12" t="s">
        <v>55</v>
      </c>
      <c r="B112" s="40">
        <v>0.22520000000000001</v>
      </c>
    </row>
    <row r="113" spans="1:8" ht="24" customHeight="1" thickBot="1" x14ac:dyDescent="0.3">
      <c r="A113" s="20" t="s">
        <v>25</v>
      </c>
      <c r="B113" s="13">
        <f>SUM(B109:B112)</f>
        <v>1</v>
      </c>
      <c r="H113" s="51"/>
    </row>
    <row r="114" spans="1:8" ht="24" customHeight="1" thickBot="1" x14ac:dyDescent="0.3"/>
    <row r="115" spans="1:8" ht="24" customHeight="1" thickBot="1" x14ac:dyDescent="0.3">
      <c r="A115" s="144" t="s">
        <v>56</v>
      </c>
      <c r="B115" s="154"/>
      <c r="C115" s="154"/>
      <c r="D115" s="145"/>
    </row>
    <row r="116" spans="1:8" ht="24" customHeight="1" thickBot="1" x14ac:dyDescent="0.3">
      <c r="A116" s="146" t="s">
        <v>57</v>
      </c>
      <c r="B116" s="158"/>
      <c r="C116" s="158"/>
      <c r="D116" s="147"/>
    </row>
    <row r="117" spans="1:8" ht="30" customHeight="1" thickBot="1" x14ac:dyDescent="0.3">
      <c r="A117" s="6" t="s">
        <v>3</v>
      </c>
      <c r="B117" s="7" t="s">
        <v>1</v>
      </c>
      <c r="C117" s="9" t="s">
        <v>124</v>
      </c>
      <c r="D117" s="8" t="s">
        <v>4</v>
      </c>
    </row>
    <row r="118" spans="1:8" ht="24" customHeight="1" thickBot="1" x14ac:dyDescent="0.3">
      <c r="A118" s="2" t="str">
        <f>A103</f>
        <v>Assistente de Marketing (Social Media) 40h</v>
      </c>
      <c r="B118" s="3">
        <f>F13+(E103-D45)</f>
        <v>0</v>
      </c>
      <c r="C118" s="43">
        <v>12</v>
      </c>
      <c r="D118" s="4">
        <f>B118/C118</f>
        <v>0</v>
      </c>
    </row>
    <row r="119" spans="1:8" ht="25.5" customHeight="1" thickBot="1" x14ac:dyDescent="0.3">
      <c r="A119" s="144" t="s">
        <v>61</v>
      </c>
      <c r="B119" s="154"/>
      <c r="C119" s="154"/>
      <c r="D119" s="145"/>
      <c r="E119" s="16"/>
      <c r="F119" s="16"/>
    </row>
    <row r="120" spans="1:8" ht="28.5" customHeight="1" thickBot="1" x14ac:dyDescent="0.3">
      <c r="A120" s="6" t="s">
        <v>3</v>
      </c>
      <c r="B120" s="7" t="s">
        <v>1</v>
      </c>
      <c r="C120" s="15" t="s">
        <v>62</v>
      </c>
      <c r="D120" s="8" t="s">
        <v>4</v>
      </c>
    </row>
    <row r="121" spans="1:8" ht="24" customHeight="1" thickBot="1" x14ac:dyDescent="0.3">
      <c r="A121" s="2" t="str">
        <f>A118</f>
        <v>Assistente de Marketing (Social Media) 40h</v>
      </c>
      <c r="B121" s="3">
        <f>D49</f>
        <v>0</v>
      </c>
      <c r="C121" s="44">
        <v>0.5</v>
      </c>
      <c r="D121" s="4">
        <f>B121*C121</f>
        <v>0</v>
      </c>
    </row>
    <row r="122" spans="1:8" ht="24" customHeight="1" thickBot="1" x14ac:dyDescent="0.3">
      <c r="A122" s="146" t="s">
        <v>63</v>
      </c>
      <c r="B122" s="158"/>
      <c r="C122" s="158"/>
      <c r="D122" s="147"/>
    </row>
    <row r="123" spans="1:8" ht="24" customHeight="1" thickBot="1" x14ac:dyDescent="0.3">
      <c r="A123" s="6" t="s">
        <v>3</v>
      </c>
      <c r="B123" s="7" t="s">
        <v>1</v>
      </c>
      <c r="C123" s="7" t="s">
        <v>2</v>
      </c>
      <c r="D123" s="8" t="s">
        <v>4</v>
      </c>
    </row>
    <row r="124" spans="1:8" ht="24" customHeight="1" x14ac:dyDescent="0.25">
      <c r="A124" s="2" t="str">
        <f>A121</f>
        <v>Assistente de Marketing (Social Media) 40h</v>
      </c>
      <c r="B124" s="3">
        <f>D118+D121</f>
        <v>0</v>
      </c>
      <c r="C124" s="46">
        <f>$B$109</f>
        <v>0.37980000000000003</v>
      </c>
      <c r="D124" s="4">
        <f>B124*C124</f>
        <v>0</v>
      </c>
    </row>
    <row r="125" spans="1:8" ht="24" customHeight="1" thickBot="1" x14ac:dyDescent="0.3"/>
    <row r="126" spans="1:8" ht="24" customHeight="1" thickBot="1" x14ac:dyDescent="0.3">
      <c r="A126" s="144" t="s">
        <v>64</v>
      </c>
      <c r="B126" s="154"/>
      <c r="C126" s="154"/>
      <c r="D126" s="145"/>
    </row>
    <row r="127" spans="1:8" ht="24" customHeight="1" thickBot="1" x14ac:dyDescent="0.3">
      <c r="A127" s="146" t="s">
        <v>65</v>
      </c>
      <c r="B127" s="158"/>
      <c r="C127" s="158"/>
      <c r="D127" s="147"/>
    </row>
    <row r="128" spans="1:8" ht="33" customHeight="1" thickBot="1" x14ac:dyDescent="0.3">
      <c r="A128" s="6" t="s">
        <v>3</v>
      </c>
      <c r="B128" s="7" t="s">
        <v>1</v>
      </c>
      <c r="C128" s="9" t="s">
        <v>124</v>
      </c>
      <c r="D128" s="8" t="s">
        <v>4</v>
      </c>
    </row>
    <row r="129" spans="1:6" ht="24" customHeight="1" thickBot="1" x14ac:dyDescent="0.3">
      <c r="A129" s="2" t="str">
        <f>A124</f>
        <v>Assistente de Marketing (Social Media) 40h</v>
      </c>
      <c r="B129" s="3">
        <f>F13+E103</f>
        <v>0</v>
      </c>
      <c r="C129" s="43">
        <v>12</v>
      </c>
      <c r="D129" s="4">
        <f>B129/C129</f>
        <v>0</v>
      </c>
    </row>
    <row r="130" spans="1:6" ht="31.5" customHeight="1" thickBot="1" x14ac:dyDescent="0.3">
      <c r="A130" s="144" t="s">
        <v>66</v>
      </c>
      <c r="B130" s="154"/>
      <c r="C130" s="154"/>
      <c r="D130" s="145"/>
    </row>
    <row r="131" spans="1:6" ht="34.5" customHeight="1" thickBot="1" x14ac:dyDescent="0.3">
      <c r="A131" s="6" t="s">
        <v>3</v>
      </c>
      <c r="B131" s="7" t="s">
        <v>1</v>
      </c>
      <c r="C131" s="15" t="s">
        <v>62</v>
      </c>
      <c r="D131" s="8" t="s">
        <v>4</v>
      </c>
    </row>
    <row r="132" spans="1:6" ht="24" customHeight="1" thickBot="1" x14ac:dyDescent="0.3">
      <c r="A132" s="2" t="str">
        <f>A129</f>
        <v>Assistente de Marketing (Social Media) 40h</v>
      </c>
      <c r="B132" s="3">
        <f>D49</f>
        <v>0</v>
      </c>
      <c r="C132" s="44">
        <v>0.5</v>
      </c>
      <c r="D132" s="4">
        <f>B132*C132</f>
        <v>0</v>
      </c>
    </row>
    <row r="133" spans="1:6" ht="24" customHeight="1" thickBot="1" x14ac:dyDescent="0.3">
      <c r="A133" s="146" t="s">
        <v>75</v>
      </c>
      <c r="B133" s="158"/>
      <c r="C133" s="158"/>
      <c r="D133" s="147"/>
    </row>
    <row r="134" spans="1:6" ht="24" customHeight="1" thickBot="1" x14ac:dyDescent="0.3">
      <c r="A134" s="6" t="s">
        <v>3</v>
      </c>
      <c r="B134" s="7" t="s">
        <v>1</v>
      </c>
      <c r="C134" s="7" t="s">
        <v>2</v>
      </c>
      <c r="D134" s="8" t="s">
        <v>4</v>
      </c>
    </row>
    <row r="135" spans="1:6" ht="24" customHeight="1" x14ac:dyDescent="0.25">
      <c r="A135" s="2" t="str">
        <f>A132</f>
        <v>Assistente de Marketing (Social Media) 40h</v>
      </c>
      <c r="B135" s="3">
        <f>D129+D132</f>
        <v>0</v>
      </c>
      <c r="C135" s="46">
        <f>$B$110</f>
        <v>0.37980000000000003</v>
      </c>
      <c r="D135" s="4">
        <f>B135*C135</f>
        <v>0</v>
      </c>
    </row>
    <row r="136" spans="1:6" ht="24" customHeight="1" thickBot="1" x14ac:dyDescent="0.3"/>
    <row r="137" spans="1:6" ht="24" customHeight="1" thickBot="1" x14ac:dyDescent="0.3">
      <c r="A137" s="144" t="s">
        <v>67</v>
      </c>
      <c r="B137" s="154"/>
      <c r="C137" s="154"/>
      <c r="D137" s="154"/>
      <c r="E137" s="145"/>
    </row>
    <row r="138" spans="1:6" ht="24" customHeight="1" thickBot="1" x14ac:dyDescent="0.3">
      <c r="A138" s="151" t="s">
        <v>70</v>
      </c>
      <c r="B138" s="152"/>
      <c r="C138" s="152"/>
      <c r="D138" s="152"/>
      <c r="E138" s="153"/>
    </row>
    <row r="139" spans="1:6" ht="46.5" customHeight="1" thickBot="1" x14ac:dyDescent="0.3">
      <c r="A139" s="6" t="s">
        <v>3</v>
      </c>
      <c r="B139" s="9" t="s">
        <v>123</v>
      </c>
      <c r="C139" s="9" t="s">
        <v>69</v>
      </c>
      <c r="D139" s="9" t="s">
        <v>68</v>
      </c>
      <c r="E139" s="8" t="s">
        <v>4</v>
      </c>
    </row>
    <row r="140" spans="1:6" ht="24" customHeight="1" thickBot="1" x14ac:dyDescent="0.3">
      <c r="A140" s="2" t="str">
        <f>A135</f>
        <v>Assistente de Marketing (Social Media) 40h</v>
      </c>
      <c r="B140" s="18">
        <f>-D19</f>
        <v>0</v>
      </c>
      <c r="C140" s="18">
        <f>-D22</f>
        <v>0</v>
      </c>
      <c r="D140" s="18">
        <f>-E25</f>
        <v>0</v>
      </c>
      <c r="E140" s="19">
        <f t="shared" ref="E140" si="4">SUM(B140:D140)</f>
        <v>0</v>
      </c>
      <c r="F140" s="97"/>
    </row>
    <row r="141" spans="1:6" ht="24" customHeight="1" thickBot="1" x14ac:dyDescent="0.3">
      <c r="A141" s="146" t="s">
        <v>71</v>
      </c>
      <c r="B141" s="158"/>
      <c r="C141" s="158"/>
      <c r="D141" s="147"/>
    </row>
    <row r="142" spans="1:6" ht="24" customHeight="1" thickBot="1" x14ac:dyDescent="0.3">
      <c r="A142" s="6" t="s">
        <v>3</v>
      </c>
      <c r="B142" s="7" t="s">
        <v>6</v>
      </c>
      <c r="C142" s="7" t="s">
        <v>2</v>
      </c>
      <c r="D142" s="8" t="s">
        <v>4</v>
      </c>
    </row>
    <row r="143" spans="1:6" ht="24" customHeight="1" x14ac:dyDescent="0.25">
      <c r="A143" s="2" t="str">
        <f>A140</f>
        <v>Assistente de Marketing (Social Media) 40h</v>
      </c>
      <c r="B143" s="18">
        <f>E140</f>
        <v>0</v>
      </c>
      <c r="C143" s="46">
        <f>$B$111</f>
        <v>1.52E-2</v>
      </c>
      <c r="D143" s="19">
        <f>B143*C143</f>
        <v>0</v>
      </c>
    </row>
    <row r="144" spans="1:6" ht="24" customHeight="1" thickBot="1" x14ac:dyDescent="0.3"/>
    <row r="145" spans="1:6" ht="24" customHeight="1" thickBot="1" x14ac:dyDescent="0.3">
      <c r="A145" s="148" t="s">
        <v>48</v>
      </c>
      <c r="B145" s="149"/>
      <c r="C145" s="149"/>
      <c r="D145" s="149"/>
      <c r="E145" s="150"/>
    </row>
    <row r="146" spans="1:6" ht="24" customHeight="1" thickBot="1" x14ac:dyDescent="0.3">
      <c r="A146" s="151" t="s">
        <v>48</v>
      </c>
      <c r="B146" s="152"/>
      <c r="C146" s="152"/>
      <c r="D146" s="152"/>
      <c r="E146" s="153"/>
    </row>
    <row r="147" spans="1:6" ht="24" customHeight="1" thickBot="1" x14ac:dyDescent="0.3">
      <c r="A147" s="6" t="s">
        <v>3</v>
      </c>
      <c r="B147" s="7" t="s">
        <v>72</v>
      </c>
      <c r="C147" s="7" t="s">
        <v>73</v>
      </c>
      <c r="D147" s="7" t="s">
        <v>74</v>
      </c>
      <c r="E147" s="8" t="s">
        <v>9</v>
      </c>
    </row>
    <row r="148" spans="1:6" ht="24" customHeight="1" x14ac:dyDescent="0.25">
      <c r="A148" s="2" t="str">
        <f>A143</f>
        <v>Assistente de Marketing (Social Media) 40h</v>
      </c>
      <c r="B148" s="3">
        <f>D124</f>
        <v>0</v>
      </c>
      <c r="C148" s="3">
        <f>D135</f>
        <v>0</v>
      </c>
      <c r="D148" s="18">
        <f>D143</f>
        <v>0</v>
      </c>
      <c r="E148" s="4">
        <f t="shared" ref="E148" si="5">SUM(B148:D148)</f>
        <v>0</v>
      </c>
    </row>
    <row r="149" spans="1:6" ht="24" customHeight="1" thickBot="1" x14ac:dyDescent="0.3"/>
    <row r="150" spans="1:6" ht="24" customHeight="1" thickBot="1" x14ac:dyDescent="0.3">
      <c r="A150" s="148" t="s">
        <v>76</v>
      </c>
      <c r="B150" s="149"/>
      <c r="C150" s="149"/>
      <c r="D150" s="149"/>
      <c r="E150" s="150"/>
    </row>
    <row r="151" spans="1:6" ht="24" customHeight="1" thickBot="1" x14ac:dyDescent="0.3">
      <c r="A151" s="144" t="s">
        <v>130</v>
      </c>
      <c r="B151" s="154"/>
      <c r="C151" s="154"/>
      <c r="D151" s="154"/>
      <c r="E151" s="145"/>
    </row>
    <row r="152" spans="1:6" ht="16.5" customHeight="1" thickBot="1" x14ac:dyDescent="0.3">
      <c r="A152" s="144" t="s">
        <v>80</v>
      </c>
      <c r="B152" s="154"/>
      <c r="C152" s="154"/>
      <c r="D152" s="154"/>
      <c r="E152" s="145"/>
    </row>
    <row r="153" spans="1:6" ht="24" customHeight="1" thickBot="1" x14ac:dyDescent="0.3">
      <c r="A153" s="165" t="s">
        <v>3</v>
      </c>
      <c r="B153" s="165" t="s">
        <v>81</v>
      </c>
      <c r="C153" s="165" t="s">
        <v>82</v>
      </c>
      <c r="D153" s="144" t="s">
        <v>152</v>
      </c>
      <c r="E153" s="145"/>
    </row>
    <row r="154" spans="1:6" ht="31.5" customHeight="1" thickBot="1" x14ac:dyDescent="0.3">
      <c r="A154" s="166"/>
      <c r="B154" s="166"/>
      <c r="C154" s="166"/>
      <c r="D154" s="32" t="s">
        <v>83</v>
      </c>
      <c r="E154" s="32" t="s">
        <v>84</v>
      </c>
    </row>
    <row r="155" spans="1:6" ht="24" customHeight="1" x14ac:dyDescent="0.25">
      <c r="A155" s="23" t="s">
        <v>13</v>
      </c>
      <c r="B155" s="121">
        <v>8.3333000000000004E-2</v>
      </c>
      <c r="C155" s="124">
        <v>30</v>
      </c>
      <c r="D155" s="25">
        <f>(252/365)</f>
        <v>0.69041095890410964</v>
      </c>
      <c r="E155" s="24">
        <f t="shared" ref="E155:E166" si="6">(B155*C155)*D155</f>
        <v>1.7260204931506851</v>
      </c>
      <c r="F155" s="98"/>
    </row>
    <row r="156" spans="1:6" ht="24" customHeight="1" x14ac:dyDescent="0.25">
      <c r="A156" s="11" t="s">
        <v>85</v>
      </c>
      <c r="B156" s="122">
        <v>1</v>
      </c>
      <c r="C156" s="125">
        <v>1</v>
      </c>
      <c r="D156" s="27">
        <v>1</v>
      </c>
      <c r="E156" s="26">
        <f t="shared" si="6"/>
        <v>1</v>
      </c>
      <c r="F156" s="98"/>
    </row>
    <row r="157" spans="1:6" ht="24" customHeight="1" x14ac:dyDescent="0.25">
      <c r="A157" s="11" t="s">
        <v>86</v>
      </c>
      <c r="B157" s="122">
        <v>9.2200000000000004E-2</v>
      </c>
      <c r="C157" s="125">
        <v>15</v>
      </c>
      <c r="D157" s="27">
        <f>(252/365)</f>
        <v>0.69041095890410964</v>
      </c>
      <c r="E157" s="26">
        <f t="shared" si="6"/>
        <v>0.95483835616438362</v>
      </c>
      <c r="F157" s="98"/>
    </row>
    <row r="158" spans="1:6" ht="24" customHeight="1" x14ac:dyDescent="0.25">
      <c r="A158" s="11" t="s">
        <v>87</v>
      </c>
      <c r="B158" s="122">
        <v>1</v>
      </c>
      <c r="C158" s="125">
        <v>5</v>
      </c>
      <c r="D158" s="27">
        <f>(252/365)</f>
        <v>0.69041095890410964</v>
      </c>
      <c r="E158" s="26">
        <f t="shared" si="6"/>
        <v>3.4520547945205484</v>
      </c>
      <c r="F158" s="98"/>
    </row>
    <row r="159" spans="1:6" ht="24" customHeight="1" x14ac:dyDescent="0.25">
      <c r="A159" s="11" t="s">
        <v>88</v>
      </c>
      <c r="B159" s="122">
        <v>0.1522</v>
      </c>
      <c r="C159" s="125">
        <v>2</v>
      </c>
      <c r="D159" s="27">
        <v>1</v>
      </c>
      <c r="E159" s="26">
        <f t="shared" si="6"/>
        <v>0.3044</v>
      </c>
      <c r="F159" s="98"/>
    </row>
    <row r="160" spans="1:6" ht="24" customHeight="1" x14ac:dyDescent="0.25">
      <c r="A160" s="11" t="s">
        <v>89</v>
      </c>
      <c r="B160" s="122">
        <v>3.09E-2</v>
      </c>
      <c r="C160" s="125">
        <v>2</v>
      </c>
      <c r="D160" s="27">
        <f>(252/365)</f>
        <v>0.69041095890410964</v>
      </c>
      <c r="E160" s="26">
        <f t="shared" si="6"/>
        <v>4.2667397260273979E-2</v>
      </c>
      <c r="F160" s="98"/>
    </row>
    <row r="161" spans="1:6" ht="24" customHeight="1" x14ac:dyDescent="0.25">
      <c r="A161" s="11" t="s">
        <v>90</v>
      </c>
      <c r="B161" s="122">
        <v>1.23E-2</v>
      </c>
      <c r="C161" s="125">
        <v>3</v>
      </c>
      <c r="D161" s="27">
        <v>1</v>
      </c>
      <c r="E161" s="26">
        <f t="shared" si="6"/>
        <v>3.6900000000000002E-2</v>
      </c>
      <c r="F161" s="98"/>
    </row>
    <row r="162" spans="1:6" ht="24" customHeight="1" x14ac:dyDescent="0.25">
      <c r="A162" s="11" t="s">
        <v>91</v>
      </c>
      <c r="B162" s="122">
        <v>0.02</v>
      </c>
      <c r="C162" s="125">
        <v>1</v>
      </c>
      <c r="D162" s="27">
        <v>1</v>
      </c>
      <c r="E162" s="26">
        <f t="shared" si="6"/>
        <v>0.02</v>
      </c>
      <c r="F162" s="98"/>
    </row>
    <row r="163" spans="1:6" ht="24" customHeight="1" x14ac:dyDescent="0.25">
      <c r="A163" s="11" t="s">
        <v>92</v>
      </c>
      <c r="B163" s="122">
        <v>4.0000000000000001E-3</v>
      </c>
      <c r="C163" s="125">
        <v>1</v>
      </c>
      <c r="D163" s="27">
        <v>1</v>
      </c>
      <c r="E163" s="26">
        <f t="shared" si="6"/>
        <v>4.0000000000000001E-3</v>
      </c>
      <c r="F163" s="98"/>
    </row>
    <row r="164" spans="1:6" ht="24" customHeight="1" x14ac:dyDescent="0.25">
      <c r="A164" s="11" t="s">
        <v>93</v>
      </c>
      <c r="B164" s="122">
        <v>3.2099999999999997E-2</v>
      </c>
      <c r="C164" s="125">
        <v>20</v>
      </c>
      <c r="D164" s="27">
        <f>(252/365)</f>
        <v>0.69041095890410964</v>
      </c>
      <c r="E164" s="26">
        <f t="shared" si="6"/>
        <v>0.44324383561643832</v>
      </c>
      <c r="F164" s="98"/>
    </row>
    <row r="165" spans="1:6" ht="24" customHeight="1" x14ac:dyDescent="0.25">
      <c r="A165" s="11" t="s">
        <v>94</v>
      </c>
      <c r="B165" s="122">
        <v>2.8E-3</v>
      </c>
      <c r="C165" s="125">
        <v>180</v>
      </c>
      <c r="D165" s="27">
        <f>(252/365)</f>
        <v>0.69041095890410964</v>
      </c>
      <c r="E165" s="26">
        <f t="shared" si="6"/>
        <v>0.34796712328767126</v>
      </c>
      <c r="F165" s="98"/>
    </row>
    <row r="166" spans="1:6" ht="24" customHeight="1" thickBot="1" x14ac:dyDescent="0.3">
      <c r="A166" s="28" t="s">
        <v>95</v>
      </c>
      <c r="B166" s="123">
        <v>2.0000000000000001E-4</v>
      </c>
      <c r="C166" s="126">
        <v>6</v>
      </c>
      <c r="D166" s="30">
        <v>1</v>
      </c>
      <c r="E166" s="29">
        <f t="shared" si="6"/>
        <v>1.2000000000000001E-3</v>
      </c>
      <c r="F166" s="98"/>
    </row>
    <row r="167" spans="1:6" ht="24" customHeight="1" thickBot="1" x14ac:dyDescent="0.3"/>
    <row r="168" spans="1:6" ht="24" customHeight="1" thickBot="1" x14ac:dyDescent="0.3">
      <c r="A168" s="144" t="s">
        <v>98</v>
      </c>
      <c r="B168" s="154"/>
      <c r="C168" s="145"/>
    </row>
    <row r="169" spans="1:6" ht="24" customHeight="1" thickBot="1" x14ac:dyDescent="0.3">
      <c r="A169" s="169" t="s">
        <v>96</v>
      </c>
      <c r="B169" s="144" t="str">
        <f>A8</f>
        <v>Assistente de Marketing (Social Media) 40h</v>
      </c>
      <c r="C169" s="145"/>
    </row>
    <row r="170" spans="1:6" ht="26.25" customHeight="1" thickBot="1" x14ac:dyDescent="0.3">
      <c r="A170" s="170"/>
      <c r="B170" s="144" t="str">
        <f>A148</f>
        <v>Assistente de Marketing (Social Media) 40h</v>
      </c>
      <c r="C170" s="145"/>
    </row>
    <row r="171" spans="1:6" ht="24" customHeight="1" x14ac:dyDescent="0.25">
      <c r="A171" s="85" t="s">
        <v>13</v>
      </c>
      <c r="B171" s="171">
        <f t="shared" ref="B171:B182" si="7">E155</f>
        <v>1.7260204931506851</v>
      </c>
      <c r="C171" s="172"/>
    </row>
    <row r="172" spans="1:6" ht="24" customHeight="1" x14ac:dyDescent="0.25">
      <c r="A172" s="86" t="s">
        <v>85</v>
      </c>
      <c r="B172" s="167">
        <f t="shared" si="7"/>
        <v>1</v>
      </c>
      <c r="C172" s="168"/>
    </row>
    <row r="173" spans="1:6" ht="24" customHeight="1" x14ac:dyDescent="0.25">
      <c r="A173" s="86" t="s">
        <v>86</v>
      </c>
      <c r="B173" s="167">
        <f t="shared" si="7"/>
        <v>0.95483835616438362</v>
      </c>
      <c r="C173" s="168"/>
    </row>
    <row r="174" spans="1:6" ht="24" customHeight="1" x14ac:dyDescent="0.25">
      <c r="A174" s="86" t="s">
        <v>87</v>
      </c>
      <c r="B174" s="167">
        <f t="shared" si="7"/>
        <v>3.4520547945205484</v>
      </c>
      <c r="C174" s="168"/>
    </row>
    <row r="175" spans="1:6" ht="24" customHeight="1" x14ac:dyDescent="0.25">
      <c r="A175" s="86" t="s">
        <v>88</v>
      </c>
      <c r="B175" s="167">
        <f t="shared" si="7"/>
        <v>0.3044</v>
      </c>
      <c r="C175" s="168"/>
    </row>
    <row r="176" spans="1:6" ht="24" customHeight="1" x14ac:dyDescent="0.25">
      <c r="A176" s="86" t="s">
        <v>89</v>
      </c>
      <c r="B176" s="167">
        <f t="shared" si="7"/>
        <v>4.2667397260273979E-2</v>
      </c>
      <c r="C176" s="168"/>
    </row>
    <row r="177" spans="1:6" ht="24" customHeight="1" x14ac:dyDescent="0.25">
      <c r="A177" s="86" t="s">
        <v>90</v>
      </c>
      <c r="B177" s="167">
        <f t="shared" si="7"/>
        <v>3.6900000000000002E-2</v>
      </c>
      <c r="C177" s="168"/>
    </row>
    <row r="178" spans="1:6" ht="24" customHeight="1" x14ac:dyDescent="0.25">
      <c r="A178" s="86" t="s">
        <v>91</v>
      </c>
      <c r="B178" s="167">
        <f t="shared" si="7"/>
        <v>0.02</v>
      </c>
      <c r="C178" s="168"/>
    </row>
    <row r="179" spans="1:6" ht="24" customHeight="1" x14ac:dyDescent="0.25">
      <c r="A179" s="86" t="s">
        <v>92</v>
      </c>
      <c r="B179" s="167">
        <f t="shared" si="7"/>
        <v>4.0000000000000001E-3</v>
      </c>
      <c r="C179" s="168"/>
    </row>
    <row r="180" spans="1:6" ht="24" customHeight="1" x14ac:dyDescent="0.25">
      <c r="A180" s="86" t="s">
        <v>93</v>
      </c>
      <c r="B180" s="167">
        <f t="shared" si="7"/>
        <v>0.44324383561643832</v>
      </c>
      <c r="C180" s="168"/>
    </row>
    <row r="181" spans="1:6" ht="24" customHeight="1" x14ac:dyDescent="0.25">
      <c r="A181" s="86" t="s">
        <v>94</v>
      </c>
      <c r="B181" s="167">
        <f t="shared" si="7"/>
        <v>0.34796712328767126</v>
      </c>
      <c r="C181" s="168"/>
    </row>
    <row r="182" spans="1:6" ht="24" customHeight="1" thickBot="1" x14ac:dyDescent="0.3">
      <c r="A182" s="87" t="s">
        <v>95</v>
      </c>
      <c r="B182" s="179">
        <f t="shared" si="7"/>
        <v>1.2000000000000001E-3</v>
      </c>
      <c r="C182" s="180"/>
    </row>
    <row r="183" spans="1:6" ht="24" customHeight="1" thickBot="1" x14ac:dyDescent="0.3">
      <c r="A183" s="41" t="s">
        <v>97</v>
      </c>
      <c r="B183" s="181">
        <f>SUM(B171:C182)</f>
        <v>8.3332920000000001</v>
      </c>
      <c r="C183" s="145"/>
    </row>
    <row r="184" spans="1:6" ht="24" customHeight="1" thickBot="1" x14ac:dyDescent="0.3"/>
    <row r="185" spans="1:6" ht="24" customHeight="1" thickBot="1" x14ac:dyDescent="0.3">
      <c r="A185" s="144" t="s">
        <v>102</v>
      </c>
      <c r="B185" s="154"/>
      <c r="C185" s="154"/>
      <c r="D185" s="145"/>
    </row>
    <row r="186" spans="1:6" ht="24" customHeight="1" thickBot="1" x14ac:dyDescent="0.3">
      <c r="A186" s="146" t="s">
        <v>79</v>
      </c>
      <c r="B186" s="158"/>
      <c r="C186" s="158"/>
      <c r="D186" s="147"/>
    </row>
    <row r="187" spans="1:6" ht="24" customHeight="1" thickBot="1" x14ac:dyDescent="0.3">
      <c r="A187" s="6" t="s">
        <v>3</v>
      </c>
      <c r="B187" s="7" t="s">
        <v>1</v>
      </c>
      <c r="C187" s="7" t="s">
        <v>78</v>
      </c>
      <c r="D187" s="8" t="s">
        <v>77</v>
      </c>
    </row>
    <row r="188" spans="1:6" ht="24" customHeight="1" x14ac:dyDescent="0.25">
      <c r="A188" s="2" t="str">
        <f>A148</f>
        <v>Assistente de Marketing (Social Media) 40h</v>
      </c>
      <c r="B188" s="3">
        <f>F13+E103+E148</f>
        <v>0</v>
      </c>
      <c r="C188" s="10">
        <v>30</v>
      </c>
      <c r="D188" s="4">
        <f>B188/C188</f>
        <v>0</v>
      </c>
    </row>
    <row r="189" spans="1:6" ht="16.5" thickBot="1" x14ac:dyDescent="0.3"/>
    <row r="190" spans="1:6" ht="24" customHeight="1" thickBot="1" x14ac:dyDescent="0.3">
      <c r="A190" s="144" t="s">
        <v>102</v>
      </c>
      <c r="B190" s="154"/>
      <c r="C190" s="154"/>
      <c r="D190" s="154"/>
      <c r="E190" s="145"/>
    </row>
    <row r="191" spans="1:6" ht="33.75" customHeight="1" thickBot="1" x14ac:dyDescent="0.3">
      <c r="A191" s="6" t="s">
        <v>3</v>
      </c>
      <c r="B191" s="7" t="s">
        <v>77</v>
      </c>
      <c r="C191" s="9" t="s">
        <v>99</v>
      </c>
      <c r="D191" s="7" t="s">
        <v>100</v>
      </c>
      <c r="E191" s="8" t="s">
        <v>101</v>
      </c>
    </row>
    <row r="192" spans="1:6" ht="24" customHeight="1" x14ac:dyDescent="0.25">
      <c r="A192" s="2" t="str">
        <f>A188</f>
        <v>Assistente de Marketing (Social Media) 40h</v>
      </c>
      <c r="B192" s="3">
        <f>D188</f>
        <v>0</v>
      </c>
      <c r="C192" s="34">
        <f>B183</f>
        <v>8.3332920000000001</v>
      </c>
      <c r="D192" s="3">
        <f>B192*C192</f>
        <v>0</v>
      </c>
      <c r="E192" s="4">
        <f t="shared" ref="E192" si="8">D192/12</f>
        <v>0</v>
      </c>
      <c r="F192" s="96"/>
    </row>
    <row r="193" spans="1:4" ht="24" customHeight="1" thickBot="1" x14ac:dyDescent="0.3"/>
    <row r="194" spans="1:4" ht="24" customHeight="1" thickBot="1" x14ac:dyDescent="0.3">
      <c r="A194" s="144" t="s">
        <v>103</v>
      </c>
      <c r="B194" s="154"/>
      <c r="C194" s="154"/>
      <c r="D194" s="145"/>
    </row>
    <row r="195" spans="1:4" ht="22.5" customHeight="1" thickBot="1" x14ac:dyDescent="0.3">
      <c r="A195" s="146" t="s">
        <v>105</v>
      </c>
      <c r="B195" s="158"/>
      <c r="C195" s="158"/>
      <c r="D195" s="147"/>
    </row>
    <row r="196" spans="1:4" ht="22.5" customHeight="1" thickBot="1" x14ac:dyDescent="0.3">
      <c r="A196" s="6" t="s">
        <v>3</v>
      </c>
      <c r="B196" s="7" t="s">
        <v>1</v>
      </c>
      <c r="C196" s="7" t="s">
        <v>104</v>
      </c>
      <c r="D196" s="8" t="s">
        <v>4</v>
      </c>
    </row>
    <row r="197" spans="1:4" ht="22.5" customHeight="1" x14ac:dyDescent="0.25">
      <c r="A197" s="2" t="str">
        <f>A192</f>
        <v>Assistente de Marketing (Social Media) 40h</v>
      </c>
      <c r="B197" s="3">
        <v>0</v>
      </c>
      <c r="C197" s="43">
        <v>220</v>
      </c>
      <c r="D197" s="4">
        <f>B197/C197</f>
        <v>0</v>
      </c>
    </row>
    <row r="198" spans="1:4" ht="16.5" thickBot="1" x14ac:dyDescent="0.3"/>
    <row r="199" spans="1:4" ht="24" customHeight="1" thickBot="1" x14ac:dyDescent="0.3">
      <c r="A199" s="176" t="s">
        <v>103</v>
      </c>
      <c r="B199" s="177"/>
      <c r="C199" s="177"/>
      <c r="D199" s="178"/>
    </row>
    <row r="200" spans="1:4" ht="30" customHeight="1" thickBot="1" x14ac:dyDescent="0.3">
      <c r="A200" s="20" t="s">
        <v>3</v>
      </c>
      <c r="B200" s="21" t="s">
        <v>106</v>
      </c>
      <c r="C200" s="33" t="s">
        <v>107</v>
      </c>
      <c r="D200" s="22" t="s">
        <v>4</v>
      </c>
    </row>
    <row r="201" spans="1:4" ht="24" customHeight="1" x14ac:dyDescent="0.25">
      <c r="A201" s="2" t="str">
        <f>A197</f>
        <v>Assistente de Marketing (Social Media) 40h</v>
      </c>
      <c r="B201" s="3">
        <f>D197</f>
        <v>0</v>
      </c>
      <c r="C201" s="43"/>
      <c r="D201" s="4">
        <f>B201*C201</f>
        <v>0</v>
      </c>
    </row>
    <row r="202" spans="1:4" ht="24" customHeight="1" thickBot="1" x14ac:dyDescent="0.3"/>
    <row r="203" spans="1:4" ht="24" customHeight="1" thickBot="1" x14ac:dyDescent="0.3">
      <c r="A203" s="148" t="s">
        <v>76</v>
      </c>
      <c r="B203" s="149"/>
      <c r="C203" s="149"/>
      <c r="D203" s="150"/>
    </row>
    <row r="204" spans="1:4" ht="24" customHeight="1" thickBot="1" x14ac:dyDescent="0.3">
      <c r="A204" s="146" t="s">
        <v>76</v>
      </c>
      <c r="B204" s="158"/>
      <c r="C204" s="158"/>
      <c r="D204" s="147"/>
    </row>
    <row r="205" spans="1:4" ht="24" customHeight="1" thickBot="1" x14ac:dyDescent="0.3">
      <c r="A205" s="6" t="s">
        <v>3</v>
      </c>
      <c r="B205" s="7" t="s">
        <v>108</v>
      </c>
      <c r="C205" s="7" t="s">
        <v>109</v>
      </c>
      <c r="D205" s="8" t="s">
        <v>9</v>
      </c>
    </row>
    <row r="206" spans="1:4" ht="24" customHeight="1" x14ac:dyDescent="0.25">
      <c r="A206" s="2" t="str">
        <f>A201</f>
        <v>Assistente de Marketing (Social Media) 40h</v>
      </c>
      <c r="B206" s="3">
        <f>E192</f>
        <v>0</v>
      </c>
      <c r="C206" s="3">
        <f>D201</f>
        <v>0</v>
      </c>
      <c r="D206" s="4">
        <f>B206+C206</f>
        <v>0</v>
      </c>
    </row>
    <row r="207" spans="1:4" ht="24" customHeight="1" thickBot="1" x14ac:dyDescent="0.3"/>
    <row r="208" spans="1:4" ht="24" customHeight="1" thickBot="1" x14ac:dyDescent="0.3">
      <c r="A208" s="148" t="s">
        <v>110</v>
      </c>
      <c r="B208" s="149"/>
      <c r="C208" s="149"/>
      <c r="D208" s="150"/>
    </row>
    <row r="209" spans="1:6" ht="24" customHeight="1" thickBot="1" x14ac:dyDescent="0.3">
      <c r="A209" s="184" t="s">
        <v>135</v>
      </c>
      <c r="B209" s="185"/>
      <c r="C209" s="185"/>
      <c r="D209" s="186"/>
      <c r="E209" s="57"/>
      <c r="F209" s="57"/>
    </row>
    <row r="210" spans="1:6" ht="24" customHeight="1" thickBot="1" x14ac:dyDescent="0.3">
      <c r="A210" s="58" t="s">
        <v>136</v>
      </c>
      <c r="B210" s="59" t="s">
        <v>137</v>
      </c>
      <c r="C210" s="59" t="s">
        <v>138</v>
      </c>
      <c r="D210" s="75" t="s">
        <v>4</v>
      </c>
    </row>
    <row r="211" spans="1:6" ht="24" customHeight="1" x14ac:dyDescent="0.25">
      <c r="A211" s="23"/>
      <c r="B211" s="118"/>
      <c r="C211" s="67"/>
      <c r="D211" s="74"/>
    </row>
    <row r="212" spans="1:6" ht="15.75" x14ac:dyDescent="0.25">
      <c r="A212" s="11"/>
      <c r="B212" s="60"/>
      <c r="C212" s="114"/>
      <c r="D212" s="119"/>
    </row>
    <row r="213" spans="1:6" ht="24" customHeight="1" thickBot="1" x14ac:dyDescent="0.3">
      <c r="A213" s="12"/>
      <c r="B213" s="115"/>
      <c r="C213" s="116"/>
      <c r="D213" s="120"/>
    </row>
    <row r="214" spans="1:6" ht="24" customHeight="1" thickBot="1" x14ac:dyDescent="0.3">
      <c r="A214" s="187" t="s">
        <v>139</v>
      </c>
      <c r="B214" s="188"/>
      <c r="C214" s="189"/>
      <c r="D214" s="117">
        <f>SUM(D211:D213)</f>
        <v>0</v>
      </c>
    </row>
    <row r="215" spans="1:6" ht="24" customHeight="1" thickBot="1" x14ac:dyDescent="0.3">
      <c r="B215" s="61"/>
      <c r="C215" s="61"/>
      <c r="D215" s="61"/>
      <c r="E215" s="62"/>
      <c r="F215" s="62"/>
    </row>
    <row r="216" spans="1:6" ht="24" customHeight="1" thickBot="1" x14ac:dyDescent="0.3">
      <c r="A216" s="187" t="s">
        <v>140</v>
      </c>
      <c r="B216" s="188"/>
      <c r="C216" s="189"/>
      <c r="D216" s="63"/>
      <c r="E216" s="63"/>
      <c r="F216" s="63"/>
    </row>
    <row r="217" spans="1:6" ht="24" customHeight="1" thickBot="1" x14ac:dyDescent="0.3">
      <c r="A217" s="64" t="s">
        <v>3</v>
      </c>
      <c r="B217" s="65" t="s">
        <v>100</v>
      </c>
      <c r="C217" s="66" t="s">
        <v>141</v>
      </c>
      <c r="D217" s="63"/>
      <c r="E217" s="63"/>
      <c r="F217" s="63"/>
    </row>
    <row r="218" spans="1:6" ht="24" customHeight="1" x14ac:dyDescent="0.25">
      <c r="A218" s="2" t="str">
        <f>A201</f>
        <v>Assistente de Marketing (Social Media) 40h</v>
      </c>
      <c r="B218" s="67">
        <f>D214</f>
        <v>0</v>
      </c>
      <c r="C218" s="68">
        <f>B218/12</f>
        <v>0</v>
      </c>
      <c r="D218" s="61"/>
    </row>
    <row r="219" spans="1:6" ht="24" customHeight="1" thickBot="1" x14ac:dyDescent="0.3">
      <c r="B219" s="61"/>
      <c r="C219" s="61"/>
      <c r="D219" s="61"/>
    </row>
    <row r="220" spans="1:6" ht="24" customHeight="1" thickBot="1" x14ac:dyDescent="0.3">
      <c r="A220" s="218" t="s">
        <v>156</v>
      </c>
      <c r="B220" s="219"/>
      <c r="C220" s="219"/>
      <c r="D220" s="219"/>
      <c r="E220" s="219"/>
      <c r="F220" s="220"/>
    </row>
    <row r="221" spans="1:6" ht="41.25" customHeight="1" thickBot="1" x14ac:dyDescent="0.3">
      <c r="A221" s="76" t="s">
        <v>142</v>
      </c>
      <c r="B221" s="78" t="s">
        <v>157</v>
      </c>
      <c r="C221" s="78" t="s">
        <v>158</v>
      </c>
      <c r="D221" s="77" t="s">
        <v>159</v>
      </c>
      <c r="E221" s="78" t="s">
        <v>160</v>
      </c>
      <c r="F221" s="101" t="s">
        <v>161</v>
      </c>
    </row>
    <row r="222" spans="1:6" ht="24" customHeight="1" x14ac:dyDescent="0.25">
      <c r="A222" s="102"/>
      <c r="B222" s="99"/>
      <c r="C222" s="100"/>
      <c r="D222" s="99"/>
      <c r="E222" s="110"/>
      <c r="F222" s="111"/>
    </row>
    <row r="223" spans="1:6" ht="24" customHeight="1" thickBot="1" x14ac:dyDescent="0.3">
      <c r="A223" s="103"/>
      <c r="B223" s="104"/>
      <c r="C223" s="105"/>
      <c r="D223" s="104"/>
      <c r="E223" s="112"/>
      <c r="F223" s="113"/>
    </row>
    <row r="224" spans="1:6" ht="24" customHeight="1" thickBot="1" x14ac:dyDescent="0.3">
      <c r="A224" s="173" t="s">
        <v>143</v>
      </c>
      <c r="B224" s="174"/>
      <c r="C224" s="174"/>
      <c r="D224" s="175"/>
      <c r="E224" s="69"/>
      <c r="F224" s="69">
        <f>SUM(F222:F223)</f>
        <v>0</v>
      </c>
    </row>
    <row r="225" spans="1:6" ht="24" customHeight="1" thickBot="1" x14ac:dyDescent="0.3">
      <c r="B225" s="61"/>
      <c r="C225" s="61"/>
      <c r="D225" s="61"/>
    </row>
    <row r="226" spans="1:6" ht="24" customHeight="1" thickBot="1" x14ac:dyDescent="0.3">
      <c r="A226" s="199" t="s">
        <v>162</v>
      </c>
      <c r="B226" s="200"/>
      <c r="C226" s="200"/>
      <c r="D226" s="201"/>
    </row>
    <row r="227" spans="1:6" ht="27.75" customHeight="1" thickBot="1" x14ac:dyDescent="0.3">
      <c r="A227" s="70" t="s">
        <v>3</v>
      </c>
      <c r="B227" s="71" t="s">
        <v>100</v>
      </c>
      <c r="C227" s="71" t="s">
        <v>101</v>
      </c>
      <c r="D227" s="72" t="s">
        <v>144</v>
      </c>
    </row>
    <row r="228" spans="1:6" ht="24" customHeight="1" thickBot="1" x14ac:dyDescent="0.3">
      <c r="A228" s="106" t="str">
        <f>A218</f>
        <v>Assistente de Marketing (Social Media) 40h</v>
      </c>
      <c r="B228" s="109">
        <f>C228*12</f>
        <v>0</v>
      </c>
      <c r="C228" s="109">
        <f>F224</f>
        <v>0</v>
      </c>
      <c r="D228" s="107">
        <f>B228</f>
        <v>0</v>
      </c>
    </row>
    <row r="229" spans="1:6" ht="24" customHeight="1" thickBot="1" x14ac:dyDescent="0.3"/>
    <row r="230" spans="1:6" ht="24" customHeight="1" thickBot="1" x14ac:dyDescent="0.3">
      <c r="A230" s="202" t="s">
        <v>110</v>
      </c>
      <c r="B230" s="203"/>
      <c r="C230" s="203"/>
      <c r="D230" s="204"/>
    </row>
    <row r="231" spans="1:6" ht="39.75" customHeight="1" thickBot="1" x14ac:dyDescent="0.3">
      <c r="A231" s="48" t="s">
        <v>3</v>
      </c>
      <c r="B231" s="73" t="s">
        <v>145</v>
      </c>
      <c r="C231" s="73" t="s">
        <v>163</v>
      </c>
      <c r="D231" s="49" t="s">
        <v>4</v>
      </c>
    </row>
    <row r="232" spans="1:6" ht="24" customHeight="1" thickBot="1" x14ac:dyDescent="0.3">
      <c r="A232" s="106" t="str">
        <f>A228</f>
        <v>Assistente de Marketing (Social Media) 40h</v>
      </c>
      <c r="B232" s="108">
        <f>C218</f>
        <v>0</v>
      </c>
      <c r="C232" s="108">
        <f>C228</f>
        <v>0</v>
      </c>
      <c r="D232" s="107">
        <f>SUM(B232:C232)</f>
        <v>0</v>
      </c>
    </row>
    <row r="233" spans="1:6" ht="24" customHeight="1" thickBot="1" x14ac:dyDescent="0.3"/>
    <row r="234" spans="1:6" ht="24" customHeight="1" thickBot="1" x14ac:dyDescent="0.3">
      <c r="A234" s="148" t="s">
        <v>111</v>
      </c>
      <c r="B234" s="149"/>
      <c r="C234" s="149"/>
      <c r="D234" s="150"/>
    </row>
    <row r="235" spans="1:6" ht="49.5" customHeight="1" thickBot="1" x14ac:dyDescent="0.3">
      <c r="A235" s="205" t="s">
        <v>131</v>
      </c>
      <c r="B235" s="206"/>
      <c r="C235" s="207"/>
      <c r="D235" s="53"/>
      <c r="E235" s="53"/>
      <c r="F235" s="53"/>
    </row>
    <row r="236" spans="1:6" ht="24" customHeight="1" x14ac:dyDescent="0.25">
      <c r="A236" s="94" t="s">
        <v>132</v>
      </c>
      <c r="B236" s="216">
        <v>0.05</v>
      </c>
      <c r="C236" s="217"/>
      <c r="D236" s="53"/>
      <c r="E236" s="53"/>
      <c r="F236" s="53"/>
    </row>
    <row r="237" spans="1:6" ht="24" customHeight="1" x14ac:dyDescent="0.25">
      <c r="A237" s="92" t="s">
        <v>154</v>
      </c>
      <c r="B237" s="221">
        <v>0.14249999999999999</v>
      </c>
      <c r="C237" s="222"/>
      <c r="D237" s="53"/>
      <c r="E237" s="53"/>
      <c r="F237" s="53"/>
    </row>
    <row r="238" spans="1:6" ht="24" customHeight="1" thickBot="1" x14ac:dyDescent="0.3">
      <c r="A238" s="93" t="s">
        <v>133</v>
      </c>
      <c r="B238" s="223">
        <v>0.1</v>
      </c>
      <c r="C238" s="224"/>
      <c r="D238" s="53"/>
      <c r="E238" s="53"/>
      <c r="F238" s="53"/>
    </row>
    <row r="239" spans="1:6" ht="24" customHeight="1" thickBot="1" x14ac:dyDescent="0.3">
      <c r="A239" s="146" t="s">
        <v>111</v>
      </c>
      <c r="B239" s="194"/>
      <c r="C239" s="194"/>
      <c r="D239" s="147"/>
    </row>
    <row r="240" spans="1:6" ht="24" customHeight="1" thickBot="1" x14ac:dyDescent="0.3">
      <c r="A240" s="6" t="s">
        <v>3</v>
      </c>
      <c r="B240" s="7" t="s">
        <v>1</v>
      </c>
      <c r="C240" s="7" t="s">
        <v>2</v>
      </c>
      <c r="D240" s="8" t="s">
        <v>4</v>
      </c>
    </row>
    <row r="241" spans="1:4" ht="24" customHeight="1" x14ac:dyDescent="0.25">
      <c r="A241" s="2" t="str">
        <f>A232</f>
        <v>Assistente de Marketing (Social Media) 40h</v>
      </c>
      <c r="B241" s="47">
        <f>E103+E148+D206+D232</f>
        <v>0</v>
      </c>
      <c r="C241" s="56">
        <f>((1+$B$236)/(1-$B$237-$B$238))-1</f>
        <v>0.38613861386138604</v>
      </c>
      <c r="D241" s="4">
        <f>B241*C241</f>
        <v>0</v>
      </c>
    </row>
    <row r="242" spans="1:4" ht="24" customHeight="1" thickBot="1" x14ac:dyDescent="0.3"/>
    <row r="243" spans="1:4" ht="24" customHeight="1" thickBot="1" x14ac:dyDescent="0.3">
      <c r="A243" s="148" t="s">
        <v>134</v>
      </c>
      <c r="B243" s="149"/>
      <c r="C243" s="150"/>
    </row>
    <row r="244" spans="1:4" ht="24" customHeight="1" thickBot="1" x14ac:dyDescent="0.3">
      <c r="A244" s="42" t="s">
        <v>112</v>
      </c>
      <c r="B244" s="195" t="str">
        <f>A218</f>
        <v>Assistente de Marketing (Social Media) 40h</v>
      </c>
      <c r="C244" s="196"/>
    </row>
    <row r="245" spans="1:4" ht="32.1" customHeight="1" x14ac:dyDescent="0.25">
      <c r="A245" s="23" t="s">
        <v>113</v>
      </c>
      <c r="B245" s="197">
        <f>F13</f>
        <v>0</v>
      </c>
      <c r="C245" s="198"/>
    </row>
    <row r="246" spans="1:4" ht="32.1" customHeight="1" x14ac:dyDescent="0.25">
      <c r="A246" s="11" t="s">
        <v>114</v>
      </c>
      <c r="B246" s="190">
        <f>E103</f>
        <v>0</v>
      </c>
      <c r="C246" s="191"/>
    </row>
    <row r="247" spans="1:4" ht="32.1" customHeight="1" x14ac:dyDescent="0.25">
      <c r="A247" s="11" t="s">
        <v>115</v>
      </c>
      <c r="B247" s="190">
        <f>E148</f>
        <v>0</v>
      </c>
      <c r="C247" s="191"/>
    </row>
    <row r="248" spans="1:4" ht="32.1" customHeight="1" x14ac:dyDescent="0.25">
      <c r="A248" s="11" t="s">
        <v>116</v>
      </c>
      <c r="B248" s="190">
        <f>D206</f>
        <v>0</v>
      </c>
      <c r="C248" s="191"/>
    </row>
    <row r="249" spans="1:4" ht="32.1" customHeight="1" x14ac:dyDescent="0.25">
      <c r="A249" s="11" t="s">
        <v>117</v>
      </c>
      <c r="B249" s="190">
        <f>D232</f>
        <v>0</v>
      </c>
      <c r="C249" s="191"/>
    </row>
    <row r="250" spans="1:4" ht="32.1" customHeight="1" x14ac:dyDescent="0.25">
      <c r="A250" s="11" t="s">
        <v>118</v>
      </c>
      <c r="B250" s="190">
        <f>D241</f>
        <v>0</v>
      </c>
      <c r="C250" s="191"/>
    </row>
    <row r="251" spans="1:4" ht="32.1" customHeight="1" x14ac:dyDescent="0.25">
      <c r="A251" s="11" t="s">
        <v>119</v>
      </c>
      <c r="B251" s="190">
        <v>0</v>
      </c>
      <c r="C251" s="191"/>
    </row>
    <row r="252" spans="1:4" ht="32.1" customHeight="1" thickBot="1" x14ac:dyDescent="0.3">
      <c r="A252" s="50" t="s">
        <v>153</v>
      </c>
      <c r="B252" s="192">
        <f>SUM(B245:B251)</f>
        <v>0</v>
      </c>
      <c r="C252" s="193"/>
    </row>
    <row r="253" spans="1:4" ht="32.1" customHeight="1" thickBot="1" x14ac:dyDescent="0.3">
      <c r="A253" s="41" t="s">
        <v>164</v>
      </c>
      <c r="B253" s="182">
        <f>B252*12</f>
        <v>0</v>
      </c>
      <c r="C253" s="183"/>
    </row>
    <row r="254" spans="1:4" ht="24" customHeight="1" x14ac:dyDescent="0.25">
      <c r="A254" s="31"/>
    </row>
    <row r="255" spans="1:4" ht="24" customHeight="1" x14ac:dyDescent="0.25">
      <c r="A255" s="31"/>
    </row>
    <row r="256" spans="1:4" ht="24" customHeight="1" x14ac:dyDescent="0.25">
      <c r="A256" s="31"/>
    </row>
  </sheetData>
  <mergeCells count="115">
    <mergeCell ref="B252:C252"/>
    <mergeCell ref="B253:C253"/>
    <mergeCell ref="B246:C246"/>
    <mergeCell ref="B247:C247"/>
    <mergeCell ref="B248:C248"/>
    <mergeCell ref="B249:C249"/>
    <mergeCell ref="B250:C250"/>
    <mergeCell ref="B251:C251"/>
    <mergeCell ref="B237:C237"/>
    <mergeCell ref="B238:C238"/>
    <mergeCell ref="A239:D239"/>
    <mergeCell ref="A243:C243"/>
    <mergeCell ref="B244:C244"/>
    <mergeCell ref="B245:C245"/>
    <mergeCell ref="A224:D224"/>
    <mergeCell ref="A226:D226"/>
    <mergeCell ref="A230:D230"/>
    <mergeCell ref="A234:D234"/>
    <mergeCell ref="A235:C235"/>
    <mergeCell ref="B236:C236"/>
    <mergeCell ref="A204:D204"/>
    <mergeCell ref="A208:D208"/>
    <mergeCell ref="A209:D209"/>
    <mergeCell ref="A214:C214"/>
    <mergeCell ref="A216:C216"/>
    <mergeCell ref="A220:F220"/>
    <mergeCell ref="A186:D186"/>
    <mergeCell ref="A190:E190"/>
    <mergeCell ref="A194:D194"/>
    <mergeCell ref="A195:D195"/>
    <mergeCell ref="A199:D199"/>
    <mergeCell ref="A203:D203"/>
    <mergeCell ref="B179:C179"/>
    <mergeCell ref="B180:C180"/>
    <mergeCell ref="B181:C181"/>
    <mergeCell ref="B182:C182"/>
    <mergeCell ref="B183:C183"/>
    <mergeCell ref="A185:D185"/>
    <mergeCell ref="B173:C173"/>
    <mergeCell ref="B174:C174"/>
    <mergeCell ref="B175:C175"/>
    <mergeCell ref="B176:C176"/>
    <mergeCell ref="B177:C177"/>
    <mergeCell ref="B178:C178"/>
    <mergeCell ref="A168:C168"/>
    <mergeCell ref="A169:A170"/>
    <mergeCell ref="B169:C169"/>
    <mergeCell ref="B170:C170"/>
    <mergeCell ref="B171:C171"/>
    <mergeCell ref="B172:C172"/>
    <mergeCell ref="A151:E151"/>
    <mergeCell ref="A152:E152"/>
    <mergeCell ref="A153:A154"/>
    <mergeCell ref="B153:B154"/>
    <mergeCell ref="C153:C154"/>
    <mergeCell ref="D153:E153"/>
    <mergeCell ref="A137:E137"/>
    <mergeCell ref="A138:E138"/>
    <mergeCell ref="A141:D141"/>
    <mergeCell ref="A145:E145"/>
    <mergeCell ref="A146:E146"/>
    <mergeCell ref="A150:E150"/>
    <mergeCell ref="A122:D122"/>
    <mergeCell ref="A126:D126"/>
    <mergeCell ref="A127:D127"/>
    <mergeCell ref="A130:D130"/>
    <mergeCell ref="A133:D133"/>
    <mergeCell ref="A100:E100"/>
    <mergeCell ref="A101:E101"/>
    <mergeCell ref="A105:B105"/>
    <mergeCell ref="A106:B106"/>
    <mergeCell ref="A115:D115"/>
    <mergeCell ref="A116:D116"/>
    <mergeCell ref="A88:D88"/>
    <mergeCell ref="A92:D92"/>
    <mergeCell ref="A58:E58"/>
    <mergeCell ref="A62:E62"/>
    <mergeCell ref="A66:D66"/>
    <mergeCell ref="A70:F70"/>
    <mergeCell ref="A71:D71"/>
    <mergeCell ref="A75:D75"/>
    <mergeCell ref="A119:D119"/>
    <mergeCell ref="B33:C33"/>
    <mergeCell ref="B34:C34"/>
    <mergeCell ref="A11:F11"/>
    <mergeCell ref="A15:D15"/>
    <mergeCell ref="A16:D16"/>
    <mergeCell ref="A17:D17"/>
    <mergeCell ref="A20:D20"/>
    <mergeCell ref="A23:E23"/>
    <mergeCell ref="A96:G96"/>
    <mergeCell ref="B41:C41"/>
    <mergeCell ref="A43:D43"/>
    <mergeCell ref="A47:D47"/>
    <mergeCell ref="A51:D51"/>
    <mergeCell ref="A55:E55"/>
    <mergeCell ref="A57:F57"/>
    <mergeCell ref="B35:C35"/>
    <mergeCell ref="B36:C36"/>
    <mergeCell ref="B37:C37"/>
    <mergeCell ref="B38:C38"/>
    <mergeCell ref="B39:C39"/>
    <mergeCell ref="B40:C40"/>
    <mergeCell ref="A79:D79"/>
    <mergeCell ref="A83:D83"/>
    <mergeCell ref="A84:D84"/>
    <mergeCell ref="A4:F4"/>
    <mergeCell ref="A6:B6"/>
    <mergeCell ref="A7:B7"/>
    <mergeCell ref="A10:F10"/>
    <mergeCell ref="A26:E26"/>
    <mergeCell ref="A30:C30"/>
    <mergeCell ref="A31:C31"/>
    <mergeCell ref="A1:F2"/>
    <mergeCell ref="B32:C32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scale="44" fitToHeight="4" orientation="portrait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717B1A-08BD-4BC7-8AB1-B2008A6AB506}">
  <sheetPr>
    <pageSetUpPr fitToPage="1"/>
  </sheetPr>
  <dimension ref="A1:H257"/>
  <sheetViews>
    <sheetView showGridLines="0" topLeftCell="A214" zoomScale="90" zoomScaleNormal="90" workbookViewId="0">
      <selection activeCell="F238" sqref="F238"/>
    </sheetView>
  </sheetViews>
  <sheetFormatPr defaultRowHeight="24" customHeight="1" x14ac:dyDescent="0.25"/>
  <cols>
    <col min="1" max="1" width="61.140625" style="17" bestFit="1" customWidth="1"/>
    <col min="2" max="2" width="38.5703125" style="17" bestFit="1" customWidth="1"/>
    <col min="3" max="4" width="22.28515625" style="17" bestFit="1" customWidth="1"/>
    <col min="5" max="5" width="18.5703125" style="17" bestFit="1" customWidth="1"/>
    <col min="6" max="6" width="18.5703125" style="17" customWidth="1"/>
    <col min="7" max="7" width="37.5703125" style="17" customWidth="1"/>
    <col min="8" max="16384" width="9.140625" style="17"/>
  </cols>
  <sheetData>
    <row r="1" spans="1:8" ht="24" customHeight="1" x14ac:dyDescent="0.25">
      <c r="A1" s="142" t="s">
        <v>146</v>
      </c>
      <c r="B1" s="142"/>
      <c r="C1" s="142"/>
      <c r="D1" s="142"/>
      <c r="E1" s="142"/>
      <c r="F1" s="142"/>
    </row>
    <row r="2" spans="1:8" ht="24" customHeight="1" x14ac:dyDescent="0.25">
      <c r="A2" s="142"/>
      <c r="B2" s="142"/>
      <c r="C2" s="142"/>
      <c r="D2" s="142"/>
      <c r="E2" s="142"/>
      <c r="F2" s="142"/>
    </row>
    <row r="3" spans="1:8" ht="24" customHeight="1" x14ac:dyDescent="0.25">
      <c r="A3" s="52"/>
      <c r="B3" s="52"/>
      <c r="C3" s="52"/>
      <c r="D3" s="52"/>
      <c r="E3" s="52"/>
      <c r="F3" s="52"/>
      <c r="G3" s="51"/>
      <c r="H3" s="51"/>
    </row>
    <row r="4" spans="1:8" ht="24" customHeight="1" x14ac:dyDescent="0.25">
      <c r="A4" s="143" t="s">
        <v>5</v>
      </c>
      <c r="B4" s="143"/>
      <c r="C4" s="143"/>
      <c r="D4" s="143"/>
      <c r="E4" s="143"/>
      <c r="F4" s="143"/>
    </row>
    <row r="5" spans="1:8" ht="24" customHeight="1" thickBot="1" x14ac:dyDescent="0.3">
      <c r="A5" s="52"/>
      <c r="B5" s="52"/>
      <c r="C5" s="52"/>
      <c r="D5" s="52"/>
      <c r="E5" s="52"/>
      <c r="F5" s="52"/>
      <c r="G5" s="51"/>
      <c r="H5" s="51"/>
    </row>
    <row r="6" spans="1:8" ht="24" customHeight="1" thickBot="1" x14ac:dyDescent="0.3">
      <c r="A6" s="144" t="s">
        <v>0</v>
      </c>
      <c r="B6" s="145"/>
    </row>
    <row r="7" spans="1:8" ht="24" customHeight="1" thickBot="1" x14ac:dyDescent="0.3">
      <c r="A7" s="146" t="s">
        <v>0</v>
      </c>
      <c r="B7" s="147"/>
    </row>
    <row r="8" spans="1:8" ht="24" customHeight="1" x14ac:dyDescent="0.25">
      <c r="A8" s="1" t="s">
        <v>174</v>
      </c>
      <c r="B8" s="138"/>
    </row>
    <row r="9" spans="1:8" ht="24" customHeight="1" thickBot="1" x14ac:dyDescent="0.3"/>
    <row r="10" spans="1:8" ht="24" customHeight="1" thickBot="1" x14ac:dyDescent="0.3">
      <c r="A10" s="148" t="s">
        <v>5</v>
      </c>
      <c r="B10" s="149"/>
      <c r="C10" s="149"/>
      <c r="D10" s="149"/>
      <c r="E10" s="149"/>
      <c r="F10" s="150"/>
      <c r="G10"/>
    </row>
    <row r="11" spans="1:8" ht="24" customHeight="1" thickBot="1" x14ac:dyDescent="0.3">
      <c r="A11" s="151" t="s">
        <v>5</v>
      </c>
      <c r="B11" s="152"/>
      <c r="C11" s="152"/>
      <c r="D11" s="152"/>
      <c r="E11" s="152"/>
      <c r="F11" s="153"/>
      <c r="G11"/>
    </row>
    <row r="12" spans="1:8" ht="48" thickBot="1" x14ac:dyDescent="0.3">
      <c r="A12" s="80" t="s">
        <v>3</v>
      </c>
      <c r="B12" s="81" t="s">
        <v>8</v>
      </c>
      <c r="C12" s="82" t="s">
        <v>126</v>
      </c>
      <c r="D12" s="82" t="s">
        <v>129</v>
      </c>
      <c r="E12" s="81" t="s">
        <v>7</v>
      </c>
      <c r="F12" s="83" t="s">
        <v>9</v>
      </c>
    </row>
    <row r="13" spans="1:8" ht="24" customHeight="1" x14ac:dyDescent="0.25">
      <c r="A13" s="2" t="str">
        <f>A8</f>
        <v>Editor Audiovisual (Videomaker) 40h</v>
      </c>
      <c r="B13" s="3">
        <f>B8</f>
        <v>0</v>
      </c>
      <c r="C13" s="3">
        <v>0</v>
      </c>
      <c r="D13" s="3">
        <v>0</v>
      </c>
      <c r="E13" s="3">
        <v>0</v>
      </c>
      <c r="F13" s="4">
        <f>SUM(B13:E13)</f>
        <v>0</v>
      </c>
    </row>
    <row r="14" spans="1:8" ht="24" customHeight="1" thickBot="1" x14ac:dyDescent="0.3"/>
    <row r="15" spans="1:8" ht="24" customHeight="1" thickBot="1" x14ac:dyDescent="0.3">
      <c r="A15" s="148" t="s">
        <v>122</v>
      </c>
      <c r="B15" s="149"/>
      <c r="C15" s="149"/>
      <c r="D15" s="150"/>
    </row>
    <row r="16" spans="1:8" ht="24" customHeight="1" thickBot="1" x14ac:dyDescent="0.3">
      <c r="A16" s="144" t="s">
        <v>125</v>
      </c>
      <c r="B16" s="154"/>
      <c r="C16" s="154"/>
      <c r="D16" s="145"/>
    </row>
    <row r="17" spans="1:6" ht="31.5" customHeight="1" thickBot="1" x14ac:dyDescent="0.3">
      <c r="A17" s="157" t="s">
        <v>127</v>
      </c>
      <c r="B17" s="158"/>
      <c r="C17" s="158"/>
      <c r="D17" s="147"/>
      <c r="E17" s="53"/>
      <c r="F17" s="53"/>
    </row>
    <row r="18" spans="1:6" ht="32.25" thickBot="1" x14ac:dyDescent="0.3">
      <c r="A18" s="6" t="s">
        <v>3</v>
      </c>
      <c r="B18" s="7" t="s">
        <v>1</v>
      </c>
      <c r="C18" s="9" t="s">
        <v>124</v>
      </c>
      <c r="D18" s="8" t="s">
        <v>4</v>
      </c>
    </row>
    <row r="19" spans="1:6" ht="24" customHeight="1" thickBot="1" x14ac:dyDescent="0.3">
      <c r="A19" s="2" t="str">
        <f>A8</f>
        <v>Editor Audiovisual (Videomaker) 40h</v>
      </c>
      <c r="B19" s="3">
        <f>B13</f>
        <v>0</v>
      </c>
      <c r="C19" s="46">
        <f>1/12</f>
        <v>8.3333333333333329E-2</v>
      </c>
      <c r="D19" s="4">
        <f>B19*C19</f>
        <v>0</v>
      </c>
    </row>
    <row r="20" spans="1:6" ht="36.75" customHeight="1" thickBot="1" x14ac:dyDescent="0.3">
      <c r="A20" s="157" t="s">
        <v>128</v>
      </c>
      <c r="B20" s="158"/>
      <c r="C20" s="158"/>
      <c r="D20" s="147"/>
    </row>
    <row r="21" spans="1:6" ht="30.75" customHeight="1" thickBot="1" x14ac:dyDescent="0.3">
      <c r="A21" s="6" t="s">
        <v>3</v>
      </c>
      <c r="B21" s="7" t="s">
        <v>1</v>
      </c>
      <c r="C21" s="9" t="s">
        <v>124</v>
      </c>
      <c r="D21" s="8" t="s">
        <v>4</v>
      </c>
    </row>
    <row r="22" spans="1:6" ht="24" customHeight="1" thickBot="1" x14ac:dyDescent="0.3">
      <c r="A22" s="2" t="str">
        <f>A8</f>
        <v>Editor Audiovisual (Videomaker) 40h</v>
      </c>
      <c r="B22" s="3">
        <f>F13</f>
        <v>0</v>
      </c>
      <c r="C22" s="46">
        <f>C19</f>
        <v>8.3333333333333329E-2</v>
      </c>
      <c r="D22" s="4">
        <f>B22*C22</f>
        <v>0</v>
      </c>
    </row>
    <row r="23" spans="1:6" ht="24" customHeight="1" thickBot="1" x14ac:dyDescent="0.3">
      <c r="A23" s="144" t="s">
        <v>10</v>
      </c>
      <c r="B23" s="154"/>
      <c r="C23" s="154"/>
      <c r="D23" s="154"/>
      <c r="E23" s="145"/>
    </row>
    <row r="24" spans="1:6" ht="30" customHeight="1" thickBot="1" x14ac:dyDescent="0.3">
      <c r="A24" s="6" t="s">
        <v>3</v>
      </c>
      <c r="B24" s="7" t="s">
        <v>1</v>
      </c>
      <c r="C24" s="9" t="s">
        <v>11</v>
      </c>
      <c r="D24" s="9" t="s">
        <v>124</v>
      </c>
      <c r="E24" s="8" t="s">
        <v>4</v>
      </c>
    </row>
    <row r="25" spans="1:6" ht="24" customHeight="1" thickBot="1" x14ac:dyDescent="0.3">
      <c r="A25" s="2" t="str">
        <f>A22</f>
        <v>Editor Audiovisual (Videomaker) 40h</v>
      </c>
      <c r="B25" s="3">
        <f>F13</f>
        <v>0</v>
      </c>
      <c r="C25" s="45">
        <f>1/3</f>
        <v>0.33333333333333331</v>
      </c>
      <c r="D25" s="46">
        <f>1/12</f>
        <v>8.3333333333333329E-2</v>
      </c>
      <c r="E25" s="4">
        <f t="shared" ref="E25" si="0">B25*C25*D25</f>
        <v>0</v>
      </c>
    </row>
    <row r="26" spans="1:6" ht="24" customHeight="1" thickBot="1" x14ac:dyDescent="0.3">
      <c r="A26" s="151" t="s">
        <v>125</v>
      </c>
      <c r="B26" s="152"/>
      <c r="C26" s="152"/>
      <c r="D26" s="152"/>
      <c r="E26" s="153"/>
    </row>
    <row r="27" spans="1:6" ht="24" customHeight="1" thickBot="1" x14ac:dyDescent="0.3">
      <c r="A27" s="6" t="s">
        <v>3</v>
      </c>
      <c r="B27" s="7" t="s">
        <v>121</v>
      </c>
      <c r="C27" s="7" t="s">
        <v>120</v>
      </c>
      <c r="D27" s="7" t="s">
        <v>12</v>
      </c>
      <c r="E27" s="8" t="s">
        <v>9</v>
      </c>
    </row>
    <row r="28" spans="1:6" ht="24" customHeight="1" x14ac:dyDescent="0.25">
      <c r="A28" s="2" t="str">
        <f>A25</f>
        <v>Editor Audiovisual (Videomaker) 40h</v>
      </c>
      <c r="B28" s="3">
        <f>D19</f>
        <v>0</v>
      </c>
      <c r="C28" s="3">
        <f>D22</f>
        <v>0</v>
      </c>
      <c r="D28" s="3">
        <f>E25</f>
        <v>0</v>
      </c>
      <c r="E28" s="4">
        <f t="shared" ref="E28" si="1">SUM(B28:D28)</f>
        <v>0</v>
      </c>
      <c r="F28" s="96"/>
    </row>
    <row r="29" spans="1:6" ht="24" customHeight="1" thickBot="1" x14ac:dyDescent="0.3"/>
    <row r="30" spans="1:6" ht="24" customHeight="1" thickBot="1" x14ac:dyDescent="0.3">
      <c r="A30" s="144" t="s">
        <v>14</v>
      </c>
      <c r="B30" s="154"/>
      <c r="C30" s="145"/>
    </row>
    <row r="31" spans="1:6" ht="24" customHeight="1" thickBot="1" x14ac:dyDescent="0.3">
      <c r="A31" s="151" t="s">
        <v>15</v>
      </c>
      <c r="B31" s="152"/>
      <c r="C31" s="153"/>
    </row>
    <row r="32" spans="1:6" ht="24" customHeight="1" thickBot="1" x14ac:dyDescent="0.3">
      <c r="A32" s="79" t="s">
        <v>16</v>
      </c>
      <c r="B32" s="155" t="s">
        <v>2</v>
      </c>
      <c r="C32" s="156"/>
    </row>
    <row r="33" spans="1:4" ht="24" customHeight="1" x14ac:dyDescent="0.25">
      <c r="A33" s="89" t="s">
        <v>17</v>
      </c>
      <c r="B33" s="208">
        <v>0.2</v>
      </c>
      <c r="C33" s="209"/>
    </row>
    <row r="34" spans="1:4" ht="24" customHeight="1" x14ac:dyDescent="0.25">
      <c r="A34" s="90" t="s">
        <v>18</v>
      </c>
      <c r="B34" s="210">
        <v>2.5000000000000001E-2</v>
      </c>
      <c r="C34" s="211"/>
    </row>
    <row r="35" spans="1:4" ht="24" customHeight="1" x14ac:dyDescent="0.25">
      <c r="A35" s="90" t="s">
        <v>19</v>
      </c>
      <c r="B35" s="212">
        <v>0.02</v>
      </c>
      <c r="C35" s="213"/>
    </row>
    <row r="36" spans="1:4" ht="24" customHeight="1" x14ac:dyDescent="0.25">
      <c r="A36" s="90" t="s">
        <v>20</v>
      </c>
      <c r="B36" s="210">
        <v>1.4999999999999999E-2</v>
      </c>
      <c r="C36" s="211"/>
    </row>
    <row r="37" spans="1:4" ht="24" customHeight="1" x14ac:dyDescent="0.25">
      <c r="A37" s="90" t="s">
        <v>21</v>
      </c>
      <c r="B37" s="210">
        <v>0.01</v>
      </c>
      <c r="C37" s="211"/>
    </row>
    <row r="38" spans="1:4" ht="24" customHeight="1" x14ac:dyDescent="0.25">
      <c r="A38" s="90" t="s">
        <v>22</v>
      </c>
      <c r="B38" s="210">
        <v>6.0000000000000001E-3</v>
      </c>
      <c r="C38" s="211"/>
    </row>
    <row r="39" spans="1:4" ht="24" customHeight="1" x14ac:dyDescent="0.25">
      <c r="A39" s="90" t="s">
        <v>23</v>
      </c>
      <c r="B39" s="210">
        <v>2E-3</v>
      </c>
      <c r="C39" s="211"/>
    </row>
    <row r="40" spans="1:4" ht="24" customHeight="1" thickBot="1" x14ac:dyDescent="0.3">
      <c r="A40" s="91" t="s">
        <v>24</v>
      </c>
      <c r="B40" s="214">
        <v>0.08</v>
      </c>
      <c r="C40" s="215"/>
    </row>
    <row r="41" spans="1:4" ht="24" customHeight="1" thickBot="1" x14ac:dyDescent="0.3">
      <c r="A41" s="88" t="s">
        <v>25</v>
      </c>
      <c r="B41" s="160">
        <f>SUM(B33:B40)</f>
        <v>0.35800000000000004</v>
      </c>
      <c r="C41" s="161"/>
    </row>
    <row r="42" spans="1:4" ht="24" customHeight="1" thickBot="1" x14ac:dyDescent="0.3"/>
    <row r="43" spans="1:4" ht="24" customHeight="1" thickBot="1" x14ac:dyDescent="0.3">
      <c r="A43" s="146" t="s">
        <v>26</v>
      </c>
      <c r="B43" s="158"/>
      <c r="C43" s="158"/>
      <c r="D43" s="147"/>
    </row>
    <row r="44" spans="1:4" ht="24" customHeight="1" thickBot="1" x14ac:dyDescent="0.3">
      <c r="A44" s="6" t="s">
        <v>3</v>
      </c>
      <c r="B44" s="7" t="s">
        <v>1</v>
      </c>
      <c r="C44" s="7" t="s">
        <v>2</v>
      </c>
      <c r="D44" s="8" t="s">
        <v>4</v>
      </c>
    </row>
    <row r="45" spans="1:4" ht="24" customHeight="1" x14ac:dyDescent="0.25">
      <c r="A45" s="2" t="str">
        <f>A28</f>
        <v>Editor Audiovisual (Videomaker) 40h</v>
      </c>
      <c r="B45" s="3">
        <f>F13+E28</f>
        <v>0</v>
      </c>
      <c r="C45" s="46">
        <f>SUM($B$33:$B$39)</f>
        <v>0.27800000000000002</v>
      </c>
      <c r="D45" s="4">
        <f>B45*C45</f>
        <v>0</v>
      </c>
    </row>
    <row r="46" spans="1:4" ht="24" customHeight="1" thickBot="1" x14ac:dyDescent="0.3"/>
    <row r="47" spans="1:4" ht="24" customHeight="1" thickBot="1" x14ac:dyDescent="0.3">
      <c r="A47" s="146" t="s">
        <v>27</v>
      </c>
      <c r="B47" s="158"/>
      <c r="C47" s="158"/>
      <c r="D47" s="147"/>
    </row>
    <row r="48" spans="1:4" ht="24" customHeight="1" thickBot="1" x14ac:dyDescent="0.3">
      <c r="A48" s="6" t="s">
        <v>3</v>
      </c>
      <c r="B48" s="7" t="s">
        <v>1</v>
      </c>
      <c r="C48" s="7" t="s">
        <v>2</v>
      </c>
      <c r="D48" s="8" t="s">
        <v>4</v>
      </c>
    </row>
    <row r="49" spans="1:7" ht="24" customHeight="1" x14ac:dyDescent="0.25">
      <c r="A49" s="2" t="str">
        <f>A45</f>
        <v>Editor Audiovisual (Videomaker) 40h</v>
      </c>
      <c r="B49" s="3">
        <f>B45</f>
        <v>0</v>
      </c>
      <c r="C49" s="46">
        <f>$B$40</f>
        <v>0.08</v>
      </c>
      <c r="D49" s="4">
        <f>B49*C49</f>
        <v>0</v>
      </c>
    </row>
    <row r="50" spans="1:7" ht="24" customHeight="1" thickBot="1" x14ac:dyDescent="0.3"/>
    <row r="51" spans="1:7" ht="24" customHeight="1" thickBot="1" x14ac:dyDescent="0.3">
      <c r="A51" s="146" t="s">
        <v>14</v>
      </c>
      <c r="B51" s="158"/>
      <c r="C51" s="158"/>
      <c r="D51" s="147"/>
    </row>
    <row r="52" spans="1:7" ht="24" customHeight="1" thickBot="1" x14ac:dyDescent="0.3">
      <c r="A52" s="6" t="s">
        <v>3</v>
      </c>
      <c r="B52" s="7" t="s">
        <v>28</v>
      </c>
      <c r="C52" s="7" t="s">
        <v>24</v>
      </c>
      <c r="D52" s="8" t="s">
        <v>9</v>
      </c>
    </row>
    <row r="53" spans="1:7" ht="24" customHeight="1" x14ac:dyDescent="0.25">
      <c r="A53" s="2" t="str">
        <f>A49</f>
        <v>Editor Audiovisual (Videomaker) 40h</v>
      </c>
      <c r="B53" s="3">
        <f>D45</f>
        <v>0</v>
      </c>
      <c r="C53" s="3">
        <f>D49</f>
        <v>0</v>
      </c>
      <c r="D53" s="4">
        <f>B53+C53</f>
        <v>0</v>
      </c>
    </row>
    <row r="54" spans="1:7" ht="24" customHeight="1" thickBot="1" x14ac:dyDescent="0.3"/>
    <row r="55" spans="1:7" ht="24" customHeight="1" thickBot="1" x14ac:dyDescent="0.3">
      <c r="A55" s="144" t="s">
        <v>29</v>
      </c>
      <c r="B55" s="154"/>
      <c r="C55" s="154"/>
      <c r="D55" s="154"/>
      <c r="E55" s="145"/>
    </row>
    <row r="57" spans="1:7" ht="24" customHeight="1" thickBot="1" x14ac:dyDescent="0.3">
      <c r="A57" s="159" t="s">
        <v>30</v>
      </c>
      <c r="B57" s="159"/>
      <c r="C57" s="159"/>
      <c r="D57" s="159"/>
      <c r="E57" s="159"/>
      <c r="F57" s="159"/>
      <c r="G57" s="51"/>
    </row>
    <row r="58" spans="1:7" ht="24" customHeight="1" thickBot="1" x14ac:dyDescent="0.3">
      <c r="A58" s="151" t="s">
        <v>35</v>
      </c>
      <c r="B58" s="152"/>
      <c r="C58" s="152"/>
      <c r="D58" s="152"/>
      <c r="E58" s="153"/>
    </row>
    <row r="59" spans="1:7" ht="32.25" thickBot="1" x14ac:dyDescent="0.3">
      <c r="A59" s="6" t="s">
        <v>3</v>
      </c>
      <c r="B59" s="7" t="s">
        <v>31</v>
      </c>
      <c r="C59" s="7" t="s">
        <v>32</v>
      </c>
      <c r="D59" s="9" t="s">
        <v>34</v>
      </c>
      <c r="E59" s="8" t="s">
        <v>33</v>
      </c>
    </row>
    <row r="60" spans="1:7" ht="24" customHeight="1" x14ac:dyDescent="0.25">
      <c r="A60" s="2" t="str">
        <f>A53</f>
        <v>Editor Audiovisual (Videomaker) 40h</v>
      </c>
      <c r="B60" s="3"/>
      <c r="C60" s="10">
        <v>2</v>
      </c>
      <c r="D60" s="10">
        <v>22</v>
      </c>
      <c r="E60" s="4">
        <f t="shared" ref="E60" si="2">B60*C60*D60</f>
        <v>0</v>
      </c>
      <c r="F60" s="96"/>
    </row>
    <row r="61" spans="1:7" ht="24" customHeight="1" thickBot="1" x14ac:dyDescent="0.3"/>
    <row r="62" spans="1:7" ht="24" customHeight="1" thickBot="1" x14ac:dyDescent="0.3">
      <c r="A62" s="151" t="s">
        <v>39</v>
      </c>
      <c r="B62" s="152"/>
      <c r="C62" s="152"/>
      <c r="D62" s="152"/>
      <c r="E62" s="153"/>
    </row>
    <row r="63" spans="1:7" ht="24" customHeight="1" thickBot="1" x14ac:dyDescent="0.3">
      <c r="A63" s="6" t="s">
        <v>3</v>
      </c>
      <c r="B63" s="7" t="s">
        <v>1</v>
      </c>
      <c r="C63" s="7" t="s">
        <v>36</v>
      </c>
      <c r="D63" s="7" t="s">
        <v>2</v>
      </c>
      <c r="E63" s="8" t="s">
        <v>37</v>
      </c>
    </row>
    <row r="64" spans="1:7" ht="24" customHeight="1" x14ac:dyDescent="0.25">
      <c r="A64" s="2" t="str">
        <f>A60</f>
        <v>Editor Audiovisual (Videomaker) 40h</v>
      </c>
      <c r="B64" s="3">
        <f>B8</f>
        <v>0</v>
      </c>
      <c r="C64" s="44">
        <v>1</v>
      </c>
      <c r="D64" s="44">
        <v>0.06</v>
      </c>
      <c r="E64" s="4">
        <f t="shared" ref="E64" si="3">B64*C64*D64</f>
        <v>0</v>
      </c>
      <c r="F64" s="96"/>
    </row>
    <row r="65" spans="1:7" ht="24" customHeight="1" thickBot="1" x14ac:dyDescent="0.3"/>
    <row r="66" spans="1:7" ht="24" customHeight="1" thickBot="1" x14ac:dyDescent="0.3">
      <c r="A66" s="146" t="s">
        <v>41</v>
      </c>
      <c r="B66" s="158"/>
      <c r="C66" s="158"/>
      <c r="D66" s="147"/>
    </row>
    <row r="67" spans="1:7" ht="24" customHeight="1" thickBot="1" x14ac:dyDescent="0.3">
      <c r="A67" s="6" t="s">
        <v>3</v>
      </c>
      <c r="B67" s="7" t="s">
        <v>33</v>
      </c>
      <c r="C67" s="7" t="s">
        <v>38</v>
      </c>
      <c r="D67" s="8" t="s">
        <v>40</v>
      </c>
    </row>
    <row r="68" spans="1:7" ht="24" customHeight="1" x14ac:dyDescent="0.25">
      <c r="A68" s="2" t="str">
        <f>A64</f>
        <v>Editor Audiovisual (Videomaker) 40h</v>
      </c>
      <c r="B68" s="3">
        <f>E60</f>
        <v>0</v>
      </c>
      <c r="C68" s="3">
        <f>E64</f>
        <v>0</v>
      </c>
      <c r="D68" s="4">
        <f>B68-C68</f>
        <v>0</v>
      </c>
    </row>
    <row r="70" spans="1:7" ht="24" customHeight="1" thickBot="1" x14ac:dyDescent="0.3">
      <c r="A70" s="159" t="s">
        <v>42</v>
      </c>
      <c r="B70" s="159"/>
      <c r="C70" s="159"/>
      <c r="D70" s="159"/>
      <c r="E70" s="159"/>
      <c r="F70" s="159"/>
      <c r="G70" s="51"/>
    </row>
    <row r="71" spans="1:7" ht="24" customHeight="1" thickBot="1" x14ac:dyDescent="0.3">
      <c r="A71" s="146" t="s">
        <v>42</v>
      </c>
      <c r="B71" s="158"/>
      <c r="C71" s="158"/>
      <c r="D71" s="147"/>
    </row>
    <row r="72" spans="1:7" ht="32.25" thickBot="1" x14ac:dyDescent="0.3">
      <c r="A72" s="35" t="s">
        <v>3</v>
      </c>
      <c r="B72" s="36" t="s">
        <v>43</v>
      </c>
      <c r="C72" s="5" t="s">
        <v>34</v>
      </c>
      <c r="D72" s="37" t="s">
        <v>4</v>
      </c>
    </row>
    <row r="73" spans="1:7" ht="24" customHeight="1" x14ac:dyDescent="0.25">
      <c r="A73" s="2" t="str">
        <f>A68</f>
        <v>Editor Audiovisual (Videomaker) 40h</v>
      </c>
      <c r="B73" s="137"/>
      <c r="C73" s="10">
        <f>D60</f>
        <v>22</v>
      </c>
      <c r="D73" s="4">
        <f>B73*C73</f>
        <v>0</v>
      </c>
    </row>
    <row r="74" spans="1:7" ht="24" customHeight="1" thickBot="1" x14ac:dyDescent="0.3"/>
    <row r="75" spans="1:7" ht="24" customHeight="1" thickBot="1" x14ac:dyDescent="0.3">
      <c r="A75" s="146" t="s">
        <v>44</v>
      </c>
      <c r="B75" s="158"/>
      <c r="C75" s="158"/>
      <c r="D75" s="147"/>
    </row>
    <row r="76" spans="1:7" ht="24" customHeight="1" thickBot="1" x14ac:dyDescent="0.3">
      <c r="A76" s="6" t="s">
        <v>3</v>
      </c>
      <c r="B76" s="7" t="s">
        <v>1</v>
      </c>
      <c r="C76" s="7" t="s">
        <v>2</v>
      </c>
      <c r="D76" s="8" t="s">
        <v>37</v>
      </c>
    </row>
    <row r="77" spans="1:7" ht="24" customHeight="1" x14ac:dyDescent="0.25">
      <c r="A77" s="2" t="str">
        <f>A73</f>
        <v>Editor Audiovisual (Videomaker) 40h</v>
      </c>
      <c r="B77" s="3">
        <f>D73</f>
        <v>0</v>
      </c>
      <c r="C77" s="44">
        <v>0</v>
      </c>
      <c r="D77" s="4">
        <f>B77*C77</f>
        <v>0</v>
      </c>
    </row>
    <row r="78" spans="1:7" ht="24" customHeight="1" thickBot="1" x14ac:dyDescent="0.3"/>
    <row r="79" spans="1:7" ht="24" customHeight="1" thickBot="1" x14ac:dyDescent="0.3">
      <c r="A79" s="146" t="s">
        <v>45</v>
      </c>
      <c r="B79" s="158"/>
      <c r="C79" s="158"/>
      <c r="D79" s="147"/>
    </row>
    <row r="80" spans="1:7" ht="24" customHeight="1" thickBot="1" x14ac:dyDescent="0.3">
      <c r="A80" s="6" t="s">
        <v>3</v>
      </c>
      <c r="B80" s="7" t="s">
        <v>33</v>
      </c>
      <c r="C80" s="7" t="s">
        <v>37</v>
      </c>
      <c r="D80" s="8" t="s">
        <v>40</v>
      </c>
    </row>
    <row r="81" spans="1:8" ht="24" customHeight="1" x14ac:dyDescent="0.25">
      <c r="A81" s="2" t="str">
        <f>A77</f>
        <v>Editor Audiovisual (Videomaker) 40h</v>
      </c>
      <c r="B81" s="3">
        <f>D73</f>
        <v>0</v>
      </c>
      <c r="C81" s="3">
        <f>D77</f>
        <v>0</v>
      </c>
      <c r="D81" s="4">
        <f>B81-C81</f>
        <v>0</v>
      </c>
    </row>
    <row r="83" spans="1:8" ht="51.75" customHeight="1" thickBot="1" x14ac:dyDescent="0.3">
      <c r="A83" s="162" t="s">
        <v>147</v>
      </c>
      <c r="B83" s="162"/>
      <c r="C83" s="162"/>
      <c r="D83" s="162"/>
      <c r="E83" s="84"/>
      <c r="F83" s="84"/>
      <c r="G83" s="84"/>
      <c r="H83" s="84"/>
    </row>
    <row r="84" spans="1:8" ht="24" customHeight="1" thickBot="1" x14ac:dyDescent="0.3">
      <c r="A84" s="146" t="s">
        <v>148</v>
      </c>
      <c r="B84" s="158"/>
      <c r="C84" s="158"/>
      <c r="D84" s="147"/>
    </row>
    <row r="85" spans="1:8" ht="24" customHeight="1" thickBot="1" x14ac:dyDescent="0.3">
      <c r="A85" s="6" t="s">
        <v>3</v>
      </c>
      <c r="B85" s="7"/>
      <c r="C85" s="7"/>
      <c r="D85" s="8"/>
    </row>
    <row r="86" spans="1:8" ht="24" customHeight="1" x14ac:dyDescent="0.25">
      <c r="A86" s="2" t="str">
        <f>A81</f>
        <v>Editor Audiovisual (Videomaker) 40h</v>
      </c>
      <c r="B86" s="137"/>
      <c r="C86" s="3">
        <v>1</v>
      </c>
      <c r="D86" s="4">
        <f>B86*C86</f>
        <v>0</v>
      </c>
    </row>
    <row r="87" spans="1:8" ht="24" customHeight="1" thickBot="1" x14ac:dyDescent="0.3"/>
    <row r="88" spans="1:8" ht="24" customHeight="1" thickBot="1" x14ac:dyDescent="0.3">
      <c r="A88" s="146" t="s">
        <v>149</v>
      </c>
      <c r="B88" s="158"/>
      <c r="C88" s="158"/>
      <c r="D88" s="147"/>
    </row>
    <row r="89" spans="1:8" ht="24" customHeight="1" thickBot="1" x14ac:dyDescent="0.3">
      <c r="A89" s="6" t="s">
        <v>3</v>
      </c>
      <c r="B89" s="7"/>
      <c r="C89" s="7"/>
      <c r="D89" s="8"/>
    </row>
    <row r="90" spans="1:8" ht="24" customHeight="1" x14ac:dyDescent="0.25">
      <c r="A90" s="2" t="str">
        <f>A86</f>
        <v>Editor Audiovisual (Videomaker) 40h</v>
      </c>
      <c r="B90" s="137"/>
      <c r="C90" s="3">
        <v>1</v>
      </c>
      <c r="D90" s="4">
        <f>B90*C90</f>
        <v>0</v>
      </c>
    </row>
    <row r="91" spans="1:8" ht="24" customHeight="1" thickBot="1" x14ac:dyDescent="0.3"/>
    <row r="92" spans="1:8" ht="24" customHeight="1" thickBot="1" x14ac:dyDescent="0.3">
      <c r="A92" s="146" t="s">
        <v>175</v>
      </c>
      <c r="B92" s="158"/>
      <c r="C92" s="158"/>
      <c r="D92" s="147"/>
    </row>
    <row r="93" spans="1:8" ht="24" customHeight="1" thickBot="1" x14ac:dyDescent="0.3">
      <c r="A93" s="6" t="s">
        <v>3</v>
      </c>
      <c r="B93" s="7"/>
      <c r="C93" s="7"/>
      <c r="D93" s="8"/>
    </row>
    <row r="94" spans="1:8" ht="24" customHeight="1" x14ac:dyDescent="0.25">
      <c r="A94" s="2" t="str">
        <f>A90</f>
        <v>Editor Audiovisual (Videomaker) 40h</v>
      </c>
      <c r="B94" s="137"/>
      <c r="C94" s="3">
        <v>1</v>
      </c>
      <c r="D94" s="4">
        <f>B94*C94</f>
        <v>0</v>
      </c>
    </row>
    <row r="95" spans="1:8" ht="24" customHeight="1" thickBot="1" x14ac:dyDescent="0.3"/>
    <row r="96" spans="1:8" ht="24" customHeight="1" thickBot="1" x14ac:dyDescent="0.3">
      <c r="A96" s="151" t="s">
        <v>29</v>
      </c>
      <c r="B96" s="152"/>
      <c r="C96" s="152"/>
      <c r="D96" s="152"/>
      <c r="E96" s="152"/>
      <c r="F96" s="152"/>
      <c r="G96" s="153"/>
    </row>
    <row r="97" spans="1:7" ht="48" thickBot="1" x14ac:dyDescent="0.3">
      <c r="A97" s="6" t="s">
        <v>3</v>
      </c>
      <c r="B97" s="7" t="s">
        <v>46</v>
      </c>
      <c r="C97" s="7" t="s">
        <v>47</v>
      </c>
      <c r="D97" s="7" t="s">
        <v>150</v>
      </c>
      <c r="E97" s="9" t="s">
        <v>151</v>
      </c>
      <c r="F97" s="15" t="s">
        <v>155</v>
      </c>
      <c r="G97" s="8" t="s">
        <v>9</v>
      </c>
    </row>
    <row r="98" spans="1:7" ht="24" customHeight="1" x14ac:dyDescent="0.25">
      <c r="A98" s="2" t="str">
        <f>A90</f>
        <v>Editor Audiovisual (Videomaker) 40h</v>
      </c>
      <c r="B98" s="3">
        <f>D68</f>
        <v>0</v>
      </c>
      <c r="C98" s="3">
        <f>D81</f>
        <v>0</v>
      </c>
      <c r="D98" s="3">
        <f>D86</f>
        <v>0</v>
      </c>
      <c r="E98" s="3">
        <f>D90</f>
        <v>0</v>
      </c>
      <c r="F98" s="95">
        <f>D94</f>
        <v>0</v>
      </c>
      <c r="G98" s="4">
        <f>SUM(B98:F98)</f>
        <v>0</v>
      </c>
    </row>
    <row r="99" spans="1:7" ht="24" customHeight="1" thickBot="1" x14ac:dyDescent="0.3"/>
    <row r="100" spans="1:7" ht="24" customHeight="1" thickBot="1" x14ac:dyDescent="0.3">
      <c r="A100" s="148" t="s">
        <v>122</v>
      </c>
      <c r="B100" s="149"/>
      <c r="C100" s="149"/>
      <c r="D100" s="149"/>
      <c r="E100" s="150"/>
    </row>
    <row r="101" spans="1:7" ht="24" customHeight="1" thickBot="1" x14ac:dyDescent="0.3">
      <c r="A101" s="151" t="s">
        <v>122</v>
      </c>
      <c r="B101" s="152"/>
      <c r="C101" s="152"/>
      <c r="D101" s="152"/>
      <c r="E101" s="153"/>
    </row>
    <row r="102" spans="1:7" ht="24" customHeight="1" thickBot="1" x14ac:dyDescent="0.3">
      <c r="A102" s="6" t="s">
        <v>3</v>
      </c>
      <c r="B102" s="7" t="s">
        <v>58</v>
      </c>
      <c r="C102" s="7" t="s">
        <v>59</v>
      </c>
      <c r="D102" s="7" t="s">
        <v>60</v>
      </c>
      <c r="E102" s="8" t="s">
        <v>9</v>
      </c>
    </row>
    <row r="103" spans="1:7" ht="24" customHeight="1" x14ac:dyDescent="0.25">
      <c r="A103" s="2" t="str">
        <f>A98</f>
        <v>Editor Audiovisual (Videomaker) 40h</v>
      </c>
      <c r="B103" s="3">
        <f>E28</f>
        <v>0</v>
      </c>
      <c r="C103" s="3">
        <f>D53</f>
        <v>0</v>
      </c>
      <c r="D103" s="3">
        <f>G98</f>
        <v>0</v>
      </c>
      <c r="E103" s="4">
        <f>SUM(B103:D103)</f>
        <v>0</v>
      </c>
      <c r="F103" s="96"/>
    </row>
    <row r="104" spans="1:7" ht="24" customHeight="1" thickBot="1" x14ac:dyDescent="0.3"/>
    <row r="105" spans="1:7" ht="24" customHeight="1" thickBot="1" x14ac:dyDescent="0.3">
      <c r="A105" s="148" t="s">
        <v>48</v>
      </c>
      <c r="B105" s="150"/>
    </row>
    <row r="106" spans="1:7" ht="16.5" thickBot="1" x14ac:dyDescent="0.3">
      <c r="A106" s="163" t="s">
        <v>49</v>
      </c>
      <c r="B106" s="164"/>
    </row>
    <row r="107" spans="1:7" ht="16.5" thickBot="1" x14ac:dyDescent="0.3">
      <c r="A107" s="20" t="s">
        <v>50</v>
      </c>
      <c r="B107" s="22" t="s">
        <v>2</v>
      </c>
    </row>
    <row r="108" spans="1:7" ht="31.5" x14ac:dyDescent="0.25">
      <c r="A108" s="14" t="s">
        <v>51</v>
      </c>
      <c r="B108" s="38">
        <v>0.75960000000000005</v>
      </c>
    </row>
    <row r="109" spans="1:7" ht="31.5" x14ac:dyDescent="0.25">
      <c r="A109" s="54" t="s">
        <v>52</v>
      </c>
      <c r="B109" s="55">
        <v>0.37980000000000003</v>
      </c>
    </row>
    <row r="110" spans="1:7" ht="31.5" x14ac:dyDescent="0.25">
      <c r="A110" s="54" t="s">
        <v>53</v>
      </c>
      <c r="B110" s="55">
        <v>0.37980000000000003</v>
      </c>
    </row>
    <row r="111" spans="1:7" ht="32.25" customHeight="1" x14ac:dyDescent="0.25">
      <c r="A111" s="11" t="s">
        <v>54</v>
      </c>
      <c r="B111" s="39">
        <v>1.52E-2</v>
      </c>
    </row>
    <row r="112" spans="1:7" ht="30" customHeight="1" thickBot="1" x14ac:dyDescent="0.3">
      <c r="A112" s="12" t="s">
        <v>55</v>
      </c>
      <c r="B112" s="40">
        <v>0.22520000000000001</v>
      </c>
    </row>
    <row r="113" spans="1:8" ht="24" customHeight="1" thickBot="1" x14ac:dyDescent="0.3">
      <c r="A113" s="20" t="s">
        <v>25</v>
      </c>
      <c r="B113" s="13">
        <f>SUM(B109:B112)</f>
        <v>1</v>
      </c>
      <c r="H113" s="51"/>
    </row>
    <row r="114" spans="1:8" ht="24" customHeight="1" thickBot="1" x14ac:dyDescent="0.3"/>
    <row r="115" spans="1:8" ht="24" customHeight="1" thickBot="1" x14ac:dyDescent="0.3">
      <c r="A115" s="144" t="s">
        <v>56</v>
      </c>
      <c r="B115" s="154"/>
      <c r="C115" s="154"/>
      <c r="D115" s="145"/>
    </row>
    <row r="116" spans="1:8" ht="24" customHeight="1" thickBot="1" x14ac:dyDescent="0.3">
      <c r="A116" s="146" t="s">
        <v>57</v>
      </c>
      <c r="B116" s="158"/>
      <c r="C116" s="158"/>
      <c r="D116" s="147"/>
    </row>
    <row r="117" spans="1:8" ht="30" customHeight="1" thickBot="1" x14ac:dyDescent="0.3">
      <c r="A117" s="6" t="s">
        <v>3</v>
      </c>
      <c r="B117" s="7" t="s">
        <v>1</v>
      </c>
      <c r="C117" s="9" t="s">
        <v>124</v>
      </c>
      <c r="D117" s="8" t="s">
        <v>4</v>
      </c>
    </row>
    <row r="118" spans="1:8" ht="24" customHeight="1" thickBot="1" x14ac:dyDescent="0.3">
      <c r="A118" s="2" t="str">
        <f>A103</f>
        <v>Editor Audiovisual (Videomaker) 40h</v>
      </c>
      <c r="B118" s="3">
        <f>F13+(E103-D45)</f>
        <v>0</v>
      </c>
      <c r="C118" s="43">
        <v>12</v>
      </c>
      <c r="D118" s="4">
        <f>B118/C118</f>
        <v>0</v>
      </c>
    </row>
    <row r="119" spans="1:8" ht="25.5" customHeight="1" thickBot="1" x14ac:dyDescent="0.3">
      <c r="A119" s="144" t="s">
        <v>61</v>
      </c>
      <c r="B119" s="154"/>
      <c r="C119" s="154"/>
      <c r="D119" s="145"/>
      <c r="E119" s="16"/>
      <c r="F119" s="16"/>
    </row>
    <row r="120" spans="1:8" ht="28.5" customHeight="1" thickBot="1" x14ac:dyDescent="0.3">
      <c r="A120" s="6" t="s">
        <v>3</v>
      </c>
      <c r="B120" s="7" t="s">
        <v>1</v>
      </c>
      <c r="C120" s="15" t="s">
        <v>62</v>
      </c>
      <c r="D120" s="8" t="s">
        <v>4</v>
      </c>
    </row>
    <row r="121" spans="1:8" ht="24" customHeight="1" thickBot="1" x14ac:dyDescent="0.3">
      <c r="A121" s="2" t="str">
        <f>A118</f>
        <v>Editor Audiovisual (Videomaker) 40h</v>
      </c>
      <c r="B121" s="3">
        <f>D49</f>
        <v>0</v>
      </c>
      <c r="C121" s="44">
        <v>0.5</v>
      </c>
      <c r="D121" s="4">
        <f>B121*C121</f>
        <v>0</v>
      </c>
    </row>
    <row r="122" spans="1:8" ht="24" customHeight="1" thickBot="1" x14ac:dyDescent="0.3">
      <c r="A122" s="146" t="s">
        <v>63</v>
      </c>
      <c r="B122" s="158"/>
      <c r="C122" s="158"/>
      <c r="D122" s="147"/>
    </row>
    <row r="123" spans="1:8" ht="24" customHeight="1" thickBot="1" x14ac:dyDescent="0.3">
      <c r="A123" s="6" t="s">
        <v>3</v>
      </c>
      <c r="B123" s="7" t="s">
        <v>1</v>
      </c>
      <c r="C123" s="7" t="s">
        <v>2</v>
      </c>
      <c r="D123" s="8" t="s">
        <v>4</v>
      </c>
    </row>
    <row r="124" spans="1:8" ht="24" customHeight="1" x14ac:dyDescent="0.25">
      <c r="A124" s="2" t="str">
        <f>A121</f>
        <v>Editor Audiovisual (Videomaker) 40h</v>
      </c>
      <c r="B124" s="3">
        <f>D118+D121</f>
        <v>0</v>
      </c>
      <c r="C124" s="46">
        <f>$B$109</f>
        <v>0.37980000000000003</v>
      </c>
      <c r="D124" s="4">
        <f>B124*C124</f>
        <v>0</v>
      </c>
    </row>
    <row r="125" spans="1:8" ht="24" customHeight="1" thickBot="1" x14ac:dyDescent="0.3"/>
    <row r="126" spans="1:8" ht="24" customHeight="1" thickBot="1" x14ac:dyDescent="0.3">
      <c r="A126" s="144" t="s">
        <v>64</v>
      </c>
      <c r="B126" s="154"/>
      <c r="C126" s="154"/>
      <c r="D126" s="145"/>
    </row>
    <row r="127" spans="1:8" ht="24" customHeight="1" thickBot="1" x14ac:dyDescent="0.3">
      <c r="A127" s="146" t="s">
        <v>65</v>
      </c>
      <c r="B127" s="158"/>
      <c r="C127" s="158"/>
      <c r="D127" s="147"/>
    </row>
    <row r="128" spans="1:8" ht="33" customHeight="1" thickBot="1" x14ac:dyDescent="0.3">
      <c r="A128" s="6" t="s">
        <v>3</v>
      </c>
      <c r="B128" s="7" t="s">
        <v>1</v>
      </c>
      <c r="C128" s="9" t="s">
        <v>124</v>
      </c>
      <c r="D128" s="8" t="s">
        <v>4</v>
      </c>
    </row>
    <row r="129" spans="1:6" ht="24" customHeight="1" thickBot="1" x14ac:dyDescent="0.3">
      <c r="A129" s="2" t="str">
        <f>A124</f>
        <v>Editor Audiovisual (Videomaker) 40h</v>
      </c>
      <c r="B129" s="3">
        <f>F13+E103</f>
        <v>0</v>
      </c>
      <c r="C129" s="43">
        <v>12</v>
      </c>
      <c r="D129" s="4">
        <f>B129/C129</f>
        <v>0</v>
      </c>
    </row>
    <row r="130" spans="1:6" ht="31.5" customHeight="1" thickBot="1" x14ac:dyDescent="0.3">
      <c r="A130" s="144" t="s">
        <v>66</v>
      </c>
      <c r="B130" s="154"/>
      <c r="C130" s="154"/>
      <c r="D130" s="145"/>
    </row>
    <row r="131" spans="1:6" ht="34.5" customHeight="1" thickBot="1" x14ac:dyDescent="0.3">
      <c r="A131" s="6" t="s">
        <v>3</v>
      </c>
      <c r="B131" s="7" t="s">
        <v>1</v>
      </c>
      <c r="C131" s="15" t="s">
        <v>62</v>
      </c>
      <c r="D131" s="8" t="s">
        <v>4</v>
      </c>
    </row>
    <row r="132" spans="1:6" ht="24" customHeight="1" thickBot="1" x14ac:dyDescent="0.3">
      <c r="A132" s="2" t="str">
        <f>A129</f>
        <v>Editor Audiovisual (Videomaker) 40h</v>
      </c>
      <c r="B132" s="3">
        <f>D49</f>
        <v>0</v>
      </c>
      <c r="C132" s="44">
        <v>0.5</v>
      </c>
      <c r="D132" s="4">
        <f>B132*C132</f>
        <v>0</v>
      </c>
    </row>
    <row r="133" spans="1:6" ht="24" customHeight="1" thickBot="1" x14ac:dyDescent="0.3">
      <c r="A133" s="146" t="s">
        <v>75</v>
      </c>
      <c r="B133" s="158"/>
      <c r="C133" s="158"/>
      <c r="D133" s="147"/>
    </row>
    <row r="134" spans="1:6" ht="24" customHeight="1" thickBot="1" x14ac:dyDescent="0.3">
      <c r="A134" s="6" t="s">
        <v>3</v>
      </c>
      <c r="B134" s="7" t="s">
        <v>1</v>
      </c>
      <c r="C134" s="7" t="s">
        <v>2</v>
      </c>
      <c r="D134" s="8" t="s">
        <v>4</v>
      </c>
    </row>
    <row r="135" spans="1:6" ht="24" customHeight="1" x14ac:dyDescent="0.25">
      <c r="A135" s="2" t="str">
        <f>A132</f>
        <v>Editor Audiovisual (Videomaker) 40h</v>
      </c>
      <c r="B135" s="3">
        <f>D129+D132</f>
        <v>0</v>
      </c>
      <c r="C135" s="46">
        <f>$B$110</f>
        <v>0.37980000000000003</v>
      </c>
      <c r="D135" s="4">
        <f>B135*C135</f>
        <v>0</v>
      </c>
    </row>
    <row r="136" spans="1:6" ht="24" customHeight="1" thickBot="1" x14ac:dyDescent="0.3"/>
    <row r="137" spans="1:6" ht="24" customHeight="1" thickBot="1" x14ac:dyDescent="0.3">
      <c r="A137" s="144" t="s">
        <v>67</v>
      </c>
      <c r="B137" s="154"/>
      <c r="C137" s="154"/>
      <c r="D137" s="154"/>
      <c r="E137" s="145"/>
    </row>
    <row r="138" spans="1:6" ht="24" customHeight="1" thickBot="1" x14ac:dyDescent="0.3">
      <c r="A138" s="151" t="s">
        <v>70</v>
      </c>
      <c r="B138" s="152"/>
      <c r="C138" s="152"/>
      <c r="D138" s="152"/>
      <c r="E138" s="153"/>
    </row>
    <row r="139" spans="1:6" ht="46.5" customHeight="1" thickBot="1" x14ac:dyDescent="0.3">
      <c r="A139" s="6" t="s">
        <v>3</v>
      </c>
      <c r="B139" s="9" t="s">
        <v>123</v>
      </c>
      <c r="C139" s="9" t="s">
        <v>69</v>
      </c>
      <c r="D139" s="9" t="s">
        <v>68</v>
      </c>
      <c r="E139" s="8" t="s">
        <v>4</v>
      </c>
    </row>
    <row r="140" spans="1:6" ht="24" customHeight="1" thickBot="1" x14ac:dyDescent="0.3">
      <c r="A140" s="2" t="str">
        <f>A135</f>
        <v>Editor Audiovisual (Videomaker) 40h</v>
      </c>
      <c r="B140" s="18">
        <f>-D19</f>
        <v>0</v>
      </c>
      <c r="C140" s="18">
        <f>-D22</f>
        <v>0</v>
      </c>
      <c r="D140" s="18">
        <f>-E25</f>
        <v>0</v>
      </c>
      <c r="E140" s="19">
        <f t="shared" ref="E140" si="4">SUM(B140:D140)</f>
        <v>0</v>
      </c>
      <c r="F140" s="97"/>
    </row>
    <row r="141" spans="1:6" ht="24" customHeight="1" thickBot="1" x14ac:dyDescent="0.3">
      <c r="A141" s="146" t="s">
        <v>71</v>
      </c>
      <c r="B141" s="158"/>
      <c r="C141" s="158"/>
      <c r="D141" s="147"/>
    </row>
    <row r="142" spans="1:6" ht="24" customHeight="1" thickBot="1" x14ac:dyDescent="0.3">
      <c r="A142" s="6" t="s">
        <v>3</v>
      </c>
      <c r="B142" s="7" t="s">
        <v>6</v>
      </c>
      <c r="C142" s="7" t="s">
        <v>2</v>
      </c>
      <c r="D142" s="8" t="s">
        <v>4</v>
      </c>
    </row>
    <row r="143" spans="1:6" ht="24" customHeight="1" x14ac:dyDescent="0.25">
      <c r="A143" s="2" t="str">
        <f>A140</f>
        <v>Editor Audiovisual (Videomaker) 40h</v>
      </c>
      <c r="B143" s="18">
        <f>E140</f>
        <v>0</v>
      </c>
      <c r="C143" s="46">
        <f>$B$111</f>
        <v>1.52E-2</v>
      </c>
      <c r="D143" s="19">
        <f>B143*C143</f>
        <v>0</v>
      </c>
    </row>
    <row r="144" spans="1:6" ht="24" customHeight="1" thickBot="1" x14ac:dyDescent="0.3"/>
    <row r="145" spans="1:6" ht="24" customHeight="1" thickBot="1" x14ac:dyDescent="0.3">
      <c r="A145" s="148" t="s">
        <v>48</v>
      </c>
      <c r="B145" s="149"/>
      <c r="C145" s="149"/>
      <c r="D145" s="149"/>
      <c r="E145" s="150"/>
    </row>
    <row r="146" spans="1:6" ht="24" customHeight="1" thickBot="1" x14ac:dyDescent="0.3">
      <c r="A146" s="151" t="s">
        <v>48</v>
      </c>
      <c r="B146" s="152"/>
      <c r="C146" s="152"/>
      <c r="D146" s="152"/>
      <c r="E146" s="153"/>
    </row>
    <row r="147" spans="1:6" ht="24" customHeight="1" thickBot="1" x14ac:dyDescent="0.3">
      <c r="A147" s="6" t="s">
        <v>3</v>
      </c>
      <c r="B147" s="7" t="s">
        <v>72</v>
      </c>
      <c r="C147" s="7" t="s">
        <v>73</v>
      </c>
      <c r="D147" s="7" t="s">
        <v>74</v>
      </c>
      <c r="E147" s="8" t="s">
        <v>9</v>
      </c>
    </row>
    <row r="148" spans="1:6" ht="24" customHeight="1" x14ac:dyDescent="0.25">
      <c r="A148" s="2" t="str">
        <f>A143</f>
        <v>Editor Audiovisual (Videomaker) 40h</v>
      </c>
      <c r="B148" s="3">
        <f>D124</f>
        <v>0</v>
      </c>
      <c r="C148" s="3">
        <f>D135</f>
        <v>0</v>
      </c>
      <c r="D148" s="18">
        <f>D143</f>
        <v>0</v>
      </c>
      <c r="E148" s="4">
        <f t="shared" ref="E148" si="5">SUM(B148:D148)</f>
        <v>0</v>
      </c>
    </row>
    <row r="149" spans="1:6" ht="24" customHeight="1" thickBot="1" x14ac:dyDescent="0.3"/>
    <row r="150" spans="1:6" ht="24" customHeight="1" thickBot="1" x14ac:dyDescent="0.3">
      <c r="A150" s="148" t="s">
        <v>76</v>
      </c>
      <c r="B150" s="149"/>
      <c r="C150" s="149"/>
      <c r="D150" s="149"/>
      <c r="E150" s="150"/>
    </row>
    <row r="151" spans="1:6" ht="24" customHeight="1" thickBot="1" x14ac:dyDescent="0.3">
      <c r="A151" s="144" t="s">
        <v>130</v>
      </c>
      <c r="B151" s="154"/>
      <c r="C151" s="154"/>
      <c r="D151" s="154"/>
      <c r="E151" s="145"/>
    </row>
    <row r="152" spans="1:6" ht="16.5" customHeight="1" thickBot="1" x14ac:dyDescent="0.3">
      <c r="A152" s="144" t="s">
        <v>80</v>
      </c>
      <c r="B152" s="154"/>
      <c r="C152" s="154"/>
      <c r="D152" s="154"/>
      <c r="E152" s="145"/>
    </row>
    <row r="153" spans="1:6" ht="24" customHeight="1" thickBot="1" x14ac:dyDescent="0.3">
      <c r="A153" s="165" t="s">
        <v>3</v>
      </c>
      <c r="B153" s="165" t="s">
        <v>81</v>
      </c>
      <c r="C153" s="165" t="s">
        <v>82</v>
      </c>
      <c r="D153" s="144" t="s">
        <v>152</v>
      </c>
      <c r="E153" s="145"/>
    </row>
    <row r="154" spans="1:6" ht="31.5" customHeight="1" thickBot="1" x14ac:dyDescent="0.3">
      <c r="A154" s="166"/>
      <c r="B154" s="166"/>
      <c r="C154" s="166"/>
      <c r="D154" s="32" t="s">
        <v>83</v>
      </c>
      <c r="E154" s="32" t="s">
        <v>84</v>
      </c>
    </row>
    <row r="155" spans="1:6" ht="24" customHeight="1" x14ac:dyDescent="0.25">
      <c r="A155" s="23" t="s">
        <v>13</v>
      </c>
      <c r="B155" s="121">
        <v>8.3333000000000004E-2</v>
      </c>
      <c r="C155" s="124">
        <v>30</v>
      </c>
      <c r="D155" s="25">
        <f>(252/365)</f>
        <v>0.69041095890410964</v>
      </c>
      <c r="E155" s="24">
        <f t="shared" ref="E155:E166" si="6">(B155*C155)*D155</f>
        <v>1.7260204931506851</v>
      </c>
      <c r="F155" s="98"/>
    </row>
    <row r="156" spans="1:6" ht="24" customHeight="1" x14ac:dyDescent="0.25">
      <c r="A156" s="11" t="s">
        <v>85</v>
      </c>
      <c r="B156" s="122">
        <v>1</v>
      </c>
      <c r="C156" s="125">
        <v>1</v>
      </c>
      <c r="D156" s="27">
        <v>1</v>
      </c>
      <c r="E156" s="26">
        <f t="shared" si="6"/>
        <v>1</v>
      </c>
      <c r="F156" s="98"/>
    </row>
    <row r="157" spans="1:6" ht="24" customHeight="1" x14ac:dyDescent="0.25">
      <c r="A157" s="11" t="s">
        <v>86</v>
      </c>
      <c r="B157" s="122">
        <v>9.2200000000000004E-2</v>
      </c>
      <c r="C157" s="125">
        <v>15</v>
      </c>
      <c r="D157" s="27">
        <f>(252/365)</f>
        <v>0.69041095890410964</v>
      </c>
      <c r="E157" s="26">
        <f t="shared" si="6"/>
        <v>0.95483835616438362</v>
      </c>
      <c r="F157" s="98"/>
    </row>
    <row r="158" spans="1:6" ht="24" customHeight="1" x14ac:dyDescent="0.25">
      <c r="A158" s="11" t="s">
        <v>87</v>
      </c>
      <c r="B158" s="122">
        <v>1</v>
      </c>
      <c r="C158" s="125">
        <v>5</v>
      </c>
      <c r="D158" s="27">
        <f>(252/365)</f>
        <v>0.69041095890410964</v>
      </c>
      <c r="E158" s="26">
        <f t="shared" si="6"/>
        <v>3.4520547945205484</v>
      </c>
      <c r="F158" s="98"/>
    </row>
    <row r="159" spans="1:6" ht="24" customHeight="1" x14ac:dyDescent="0.25">
      <c r="A159" s="11" t="s">
        <v>88</v>
      </c>
      <c r="B159" s="122">
        <v>0.1522</v>
      </c>
      <c r="C159" s="125">
        <v>2</v>
      </c>
      <c r="D159" s="27">
        <v>1</v>
      </c>
      <c r="E159" s="26">
        <f t="shared" si="6"/>
        <v>0.3044</v>
      </c>
      <c r="F159" s="98"/>
    </row>
    <row r="160" spans="1:6" ht="24" customHeight="1" x14ac:dyDescent="0.25">
      <c r="A160" s="11" t="s">
        <v>89</v>
      </c>
      <c r="B160" s="122">
        <v>3.09E-2</v>
      </c>
      <c r="C160" s="125">
        <v>2</v>
      </c>
      <c r="D160" s="27">
        <f>(252/365)</f>
        <v>0.69041095890410964</v>
      </c>
      <c r="E160" s="26">
        <f t="shared" si="6"/>
        <v>4.2667397260273979E-2</v>
      </c>
      <c r="F160" s="98"/>
    </row>
    <row r="161" spans="1:6" ht="24" customHeight="1" x14ac:dyDescent="0.25">
      <c r="A161" s="11" t="s">
        <v>90</v>
      </c>
      <c r="B161" s="122">
        <v>1.23E-2</v>
      </c>
      <c r="C161" s="125">
        <v>3</v>
      </c>
      <c r="D161" s="27">
        <v>1</v>
      </c>
      <c r="E161" s="26">
        <f t="shared" si="6"/>
        <v>3.6900000000000002E-2</v>
      </c>
      <c r="F161" s="98"/>
    </row>
    <row r="162" spans="1:6" ht="24" customHeight="1" x14ac:dyDescent="0.25">
      <c r="A162" s="11" t="s">
        <v>91</v>
      </c>
      <c r="B162" s="122">
        <v>0.02</v>
      </c>
      <c r="C162" s="125">
        <v>1</v>
      </c>
      <c r="D162" s="27">
        <v>1</v>
      </c>
      <c r="E162" s="26">
        <f t="shared" si="6"/>
        <v>0.02</v>
      </c>
      <c r="F162" s="98"/>
    </row>
    <row r="163" spans="1:6" ht="24" customHeight="1" x14ac:dyDescent="0.25">
      <c r="A163" s="11" t="s">
        <v>92</v>
      </c>
      <c r="B163" s="122">
        <v>4.0000000000000001E-3</v>
      </c>
      <c r="C163" s="125">
        <v>1</v>
      </c>
      <c r="D163" s="27">
        <v>1</v>
      </c>
      <c r="E163" s="26">
        <f t="shared" si="6"/>
        <v>4.0000000000000001E-3</v>
      </c>
      <c r="F163" s="98"/>
    </row>
    <row r="164" spans="1:6" ht="24" customHeight="1" x14ac:dyDescent="0.25">
      <c r="A164" s="11" t="s">
        <v>93</v>
      </c>
      <c r="B164" s="122">
        <v>3.2099999999999997E-2</v>
      </c>
      <c r="C164" s="125">
        <v>20</v>
      </c>
      <c r="D164" s="27">
        <f>(252/365)</f>
        <v>0.69041095890410964</v>
      </c>
      <c r="E164" s="26">
        <f t="shared" si="6"/>
        <v>0.44324383561643832</v>
      </c>
      <c r="F164" s="98"/>
    </row>
    <row r="165" spans="1:6" ht="24" customHeight="1" x14ac:dyDescent="0.25">
      <c r="A165" s="11" t="s">
        <v>94</v>
      </c>
      <c r="B165" s="122">
        <v>2.8E-3</v>
      </c>
      <c r="C165" s="125">
        <v>180</v>
      </c>
      <c r="D165" s="27">
        <f>(252/365)</f>
        <v>0.69041095890410964</v>
      </c>
      <c r="E165" s="26">
        <f t="shared" si="6"/>
        <v>0.34796712328767126</v>
      </c>
      <c r="F165" s="98"/>
    </row>
    <row r="166" spans="1:6" ht="24" customHeight="1" thickBot="1" x14ac:dyDescent="0.3">
      <c r="A166" s="28" t="s">
        <v>95</v>
      </c>
      <c r="B166" s="123">
        <v>2.0000000000000001E-4</v>
      </c>
      <c r="C166" s="126">
        <v>6</v>
      </c>
      <c r="D166" s="30">
        <v>1</v>
      </c>
      <c r="E166" s="29">
        <f t="shared" si="6"/>
        <v>1.2000000000000001E-3</v>
      </c>
      <c r="F166" s="98"/>
    </row>
    <row r="167" spans="1:6" ht="24" customHeight="1" thickBot="1" x14ac:dyDescent="0.3"/>
    <row r="168" spans="1:6" ht="24" customHeight="1" thickBot="1" x14ac:dyDescent="0.3">
      <c r="A168" s="144" t="s">
        <v>98</v>
      </c>
      <c r="B168" s="154"/>
      <c r="C168" s="145"/>
    </row>
    <row r="169" spans="1:6" ht="24" customHeight="1" thickBot="1" x14ac:dyDescent="0.3">
      <c r="A169" s="169" t="s">
        <v>96</v>
      </c>
      <c r="B169" s="144" t="str">
        <f>A8</f>
        <v>Editor Audiovisual (Videomaker) 40h</v>
      </c>
      <c r="C169" s="145"/>
    </row>
    <row r="170" spans="1:6" ht="26.25" customHeight="1" thickBot="1" x14ac:dyDescent="0.3">
      <c r="A170" s="170"/>
      <c r="B170" s="144" t="str">
        <f>A148</f>
        <v>Editor Audiovisual (Videomaker) 40h</v>
      </c>
      <c r="C170" s="145"/>
    </row>
    <row r="171" spans="1:6" ht="24" customHeight="1" x14ac:dyDescent="0.25">
      <c r="A171" s="85" t="s">
        <v>13</v>
      </c>
      <c r="B171" s="171">
        <f t="shared" ref="B171:B182" si="7">E155</f>
        <v>1.7260204931506851</v>
      </c>
      <c r="C171" s="172"/>
    </row>
    <row r="172" spans="1:6" ht="24" customHeight="1" x14ac:dyDescent="0.25">
      <c r="A172" s="86" t="s">
        <v>85</v>
      </c>
      <c r="B172" s="167">
        <f t="shared" si="7"/>
        <v>1</v>
      </c>
      <c r="C172" s="168"/>
    </row>
    <row r="173" spans="1:6" ht="24" customHeight="1" x14ac:dyDescent="0.25">
      <c r="A173" s="86" t="s">
        <v>86</v>
      </c>
      <c r="B173" s="167">
        <f t="shared" si="7"/>
        <v>0.95483835616438362</v>
      </c>
      <c r="C173" s="168"/>
    </row>
    <row r="174" spans="1:6" ht="24" customHeight="1" x14ac:dyDescent="0.25">
      <c r="A174" s="86" t="s">
        <v>87</v>
      </c>
      <c r="B174" s="167">
        <f t="shared" si="7"/>
        <v>3.4520547945205484</v>
      </c>
      <c r="C174" s="168"/>
    </row>
    <row r="175" spans="1:6" ht="24" customHeight="1" x14ac:dyDescent="0.25">
      <c r="A175" s="86" t="s">
        <v>88</v>
      </c>
      <c r="B175" s="167">
        <f t="shared" si="7"/>
        <v>0.3044</v>
      </c>
      <c r="C175" s="168"/>
    </row>
    <row r="176" spans="1:6" ht="24" customHeight="1" x14ac:dyDescent="0.25">
      <c r="A176" s="86" t="s">
        <v>89</v>
      </c>
      <c r="B176" s="167">
        <f t="shared" si="7"/>
        <v>4.2667397260273979E-2</v>
      </c>
      <c r="C176" s="168"/>
    </row>
    <row r="177" spans="1:6" ht="24" customHeight="1" x14ac:dyDescent="0.25">
      <c r="A177" s="86" t="s">
        <v>90</v>
      </c>
      <c r="B177" s="167">
        <f t="shared" si="7"/>
        <v>3.6900000000000002E-2</v>
      </c>
      <c r="C177" s="168"/>
    </row>
    <row r="178" spans="1:6" ht="24" customHeight="1" x14ac:dyDescent="0.25">
      <c r="A178" s="86" t="s">
        <v>91</v>
      </c>
      <c r="B178" s="167">
        <f t="shared" si="7"/>
        <v>0.02</v>
      </c>
      <c r="C178" s="168"/>
    </row>
    <row r="179" spans="1:6" ht="24" customHeight="1" x14ac:dyDescent="0.25">
      <c r="A179" s="86" t="s">
        <v>92</v>
      </c>
      <c r="B179" s="167">
        <f t="shared" si="7"/>
        <v>4.0000000000000001E-3</v>
      </c>
      <c r="C179" s="168"/>
    </row>
    <row r="180" spans="1:6" ht="24" customHeight="1" x14ac:dyDescent="0.25">
      <c r="A180" s="86" t="s">
        <v>93</v>
      </c>
      <c r="B180" s="167">
        <f t="shared" si="7"/>
        <v>0.44324383561643832</v>
      </c>
      <c r="C180" s="168"/>
    </row>
    <row r="181" spans="1:6" ht="24" customHeight="1" x14ac:dyDescent="0.25">
      <c r="A181" s="86" t="s">
        <v>94</v>
      </c>
      <c r="B181" s="167">
        <f t="shared" si="7"/>
        <v>0.34796712328767126</v>
      </c>
      <c r="C181" s="168"/>
    </row>
    <row r="182" spans="1:6" ht="24" customHeight="1" thickBot="1" x14ac:dyDescent="0.3">
      <c r="A182" s="87" t="s">
        <v>95</v>
      </c>
      <c r="B182" s="179">
        <f t="shared" si="7"/>
        <v>1.2000000000000001E-3</v>
      </c>
      <c r="C182" s="180"/>
    </row>
    <row r="183" spans="1:6" ht="24" customHeight="1" thickBot="1" x14ac:dyDescent="0.3">
      <c r="A183" s="41" t="s">
        <v>97</v>
      </c>
      <c r="B183" s="181">
        <f>SUM(B171:C182)</f>
        <v>8.3332920000000001</v>
      </c>
      <c r="C183" s="145"/>
    </row>
    <row r="184" spans="1:6" ht="24" customHeight="1" thickBot="1" x14ac:dyDescent="0.3"/>
    <row r="185" spans="1:6" ht="24" customHeight="1" thickBot="1" x14ac:dyDescent="0.3">
      <c r="A185" s="144" t="s">
        <v>102</v>
      </c>
      <c r="B185" s="154"/>
      <c r="C185" s="154"/>
      <c r="D185" s="145"/>
    </row>
    <row r="186" spans="1:6" ht="24" customHeight="1" thickBot="1" x14ac:dyDescent="0.3">
      <c r="A186" s="146" t="s">
        <v>79</v>
      </c>
      <c r="B186" s="158"/>
      <c r="C186" s="158"/>
      <c r="D186" s="147"/>
    </row>
    <row r="187" spans="1:6" ht="24" customHeight="1" thickBot="1" x14ac:dyDescent="0.3">
      <c r="A187" s="6" t="s">
        <v>3</v>
      </c>
      <c r="B187" s="7" t="s">
        <v>1</v>
      </c>
      <c r="C187" s="7" t="s">
        <v>78</v>
      </c>
      <c r="D187" s="8" t="s">
        <v>77</v>
      </c>
    </row>
    <row r="188" spans="1:6" ht="24" customHeight="1" x14ac:dyDescent="0.25">
      <c r="A188" s="2" t="str">
        <f>A148</f>
        <v>Editor Audiovisual (Videomaker) 40h</v>
      </c>
      <c r="B188" s="3">
        <f>F13+E103+E148</f>
        <v>0</v>
      </c>
      <c r="C188" s="10">
        <v>30</v>
      </c>
      <c r="D188" s="4">
        <f>B188/C188</f>
        <v>0</v>
      </c>
    </row>
    <row r="189" spans="1:6" ht="16.5" thickBot="1" x14ac:dyDescent="0.3"/>
    <row r="190" spans="1:6" ht="24" customHeight="1" thickBot="1" x14ac:dyDescent="0.3">
      <c r="A190" s="144" t="s">
        <v>102</v>
      </c>
      <c r="B190" s="154"/>
      <c r="C190" s="154"/>
      <c r="D190" s="154"/>
      <c r="E190" s="145"/>
    </row>
    <row r="191" spans="1:6" ht="33.75" customHeight="1" thickBot="1" x14ac:dyDescent="0.3">
      <c r="A191" s="6" t="s">
        <v>3</v>
      </c>
      <c r="B191" s="7" t="s">
        <v>77</v>
      </c>
      <c r="C191" s="9" t="s">
        <v>99</v>
      </c>
      <c r="D191" s="7" t="s">
        <v>100</v>
      </c>
      <c r="E191" s="8" t="s">
        <v>101</v>
      </c>
    </row>
    <row r="192" spans="1:6" ht="24" customHeight="1" x14ac:dyDescent="0.25">
      <c r="A192" s="2" t="str">
        <f>A188</f>
        <v>Editor Audiovisual (Videomaker) 40h</v>
      </c>
      <c r="B192" s="3">
        <f>D188</f>
        <v>0</v>
      </c>
      <c r="C192" s="34">
        <f>B183</f>
        <v>8.3332920000000001</v>
      </c>
      <c r="D192" s="3">
        <f>B192*C192</f>
        <v>0</v>
      </c>
      <c r="E192" s="4">
        <f t="shared" ref="E192" si="8">D192/12</f>
        <v>0</v>
      </c>
      <c r="F192" s="96"/>
    </row>
    <row r="193" spans="1:4" ht="24" customHeight="1" thickBot="1" x14ac:dyDescent="0.3"/>
    <row r="194" spans="1:4" ht="24" customHeight="1" thickBot="1" x14ac:dyDescent="0.3">
      <c r="A194" s="144" t="s">
        <v>103</v>
      </c>
      <c r="B194" s="154"/>
      <c r="C194" s="154"/>
      <c r="D194" s="145"/>
    </row>
    <row r="195" spans="1:4" ht="22.5" customHeight="1" thickBot="1" x14ac:dyDescent="0.3">
      <c r="A195" s="146" t="s">
        <v>105</v>
      </c>
      <c r="B195" s="158"/>
      <c r="C195" s="158"/>
      <c r="D195" s="147"/>
    </row>
    <row r="196" spans="1:4" ht="22.5" customHeight="1" thickBot="1" x14ac:dyDescent="0.3">
      <c r="A196" s="6" t="s">
        <v>3</v>
      </c>
      <c r="B196" s="7" t="s">
        <v>1</v>
      </c>
      <c r="C196" s="7" t="s">
        <v>104</v>
      </c>
      <c r="D196" s="8" t="s">
        <v>4</v>
      </c>
    </row>
    <row r="197" spans="1:4" ht="22.5" customHeight="1" x14ac:dyDescent="0.25">
      <c r="A197" s="2" t="str">
        <f>A192</f>
        <v>Editor Audiovisual (Videomaker) 40h</v>
      </c>
      <c r="B197" s="3">
        <v>0</v>
      </c>
      <c r="C197" s="43">
        <v>220</v>
      </c>
      <c r="D197" s="4">
        <f>B197/C197</f>
        <v>0</v>
      </c>
    </row>
    <row r="198" spans="1:4" ht="16.5" thickBot="1" x14ac:dyDescent="0.3"/>
    <row r="199" spans="1:4" ht="24" customHeight="1" thickBot="1" x14ac:dyDescent="0.3">
      <c r="A199" s="176" t="s">
        <v>103</v>
      </c>
      <c r="B199" s="177"/>
      <c r="C199" s="177"/>
      <c r="D199" s="178"/>
    </row>
    <row r="200" spans="1:4" ht="30" customHeight="1" thickBot="1" x14ac:dyDescent="0.3">
      <c r="A200" s="20" t="s">
        <v>3</v>
      </c>
      <c r="B200" s="21" t="s">
        <v>106</v>
      </c>
      <c r="C200" s="33" t="s">
        <v>107</v>
      </c>
      <c r="D200" s="22" t="s">
        <v>4</v>
      </c>
    </row>
    <row r="201" spans="1:4" ht="24" customHeight="1" x14ac:dyDescent="0.25">
      <c r="A201" s="2" t="str">
        <f>A197</f>
        <v>Editor Audiovisual (Videomaker) 40h</v>
      </c>
      <c r="B201" s="3">
        <f>D197</f>
        <v>0</v>
      </c>
      <c r="C201" s="43"/>
      <c r="D201" s="4">
        <f>B201*C201</f>
        <v>0</v>
      </c>
    </row>
    <row r="202" spans="1:4" ht="24" customHeight="1" thickBot="1" x14ac:dyDescent="0.3"/>
    <row r="203" spans="1:4" ht="24" customHeight="1" thickBot="1" x14ac:dyDescent="0.3">
      <c r="A203" s="148" t="s">
        <v>76</v>
      </c>
      <c r="B203" s="149"/>
      <c r="C203" s="149"/>
      <c r="D203" s="150"/>
    </row>
    <row r="204" spans="1:4" ht="24" customHeight="1" thickBot="1" x14ac:dyDescent="0.3">
      <c r="A204" s="146" t="s">
        <v>76</v>
      </c>
      <c r="B204" s="158"/>
      <c r="C204" s="158"/>
      <c r="D204" s="147"/>
    </row>
    <row r="205" spans="1:4" ht="24" customHeight="1" thickBot="1" x14ac:dyDescent="0.3">
      <c r="A205" s="6" t="s">
        <v>3</v>
      </c>
      <c r="B205" s="7" t="s">
        <v>108</v>
      </c>
      <c r="C205" s="7" t="s">
        <v>109</v>
      </c>
      <c r="D205" s="8" t="s">
        <v>9</v>
      </c>
    </row>
    <row r="206" spans="1:4" ht="24" customHeight="1" x14ac:dyDescent="0.25">
      <c r="A206" s="2" t="str">
        <f>A201</f>
        <v>Editor Audiovisual (Videomaker) 40h</v>
      </c>
      <c r="B206" s="3">
        <f>E192</f>
        <v>0</v>
      </c>
      <c r="C206" s="3">
        <f>D201</f>
        <v>0</v>
      </c>
      <c r="D206" s="4">
        <f>B206+C206</f>
        <v>0</v>
      </c>
    </row>
    <row r="207" spans="1:4" ht="24" customHeight="1" thickBot="1" x14ac:dyDescent="0.3"/>
    <row r="208" spans="1:4" ht="24" customHeight="1" thickBot="1" x14ac:dyDescent="0.3">
      <c r="A208" s="148" t="s">
        <v>110</v>
      </c>
      <c r="B208" s="149"/>
      <c r="C208" s="149"/>
      <c r="D208" s="150"/>
    </row>
    <row r="209" spans="1:6" ht="24" customHeight="1" thickBot="1" x14ac:dyDescent="0.3">
      <c r="A209" s="184" t="s">
        <v>135</v>
      </c>
      <c r="B209" s="185"/>
      <c r="C209" s="185"/>
      <c r="D209" s="186"/>
      <c r="E209" s="57"/>
      <c r="F209" s="57"/>
    </row>
    <row r="210" spans="1:6" ht="24" customHeight="1" thickBot="1" x14ac:dyDescent="0.3">
      <c r="A210" s="58" t="s">
        <v>136</v>
      </c>
      <c r="B210" s="59" t="s">
        <v>137</v>
      </c>
      <c r="C210" s="59" t="s">
        <v>138</v>
      </c>
      <c r="D210" s="75" t="s">
        <v>4</v>
      </c>
    </row>
    <row r="211" spans="1:6" ht="24" customHeight="1" x14ac:dyDescent="0.25">
      <c r="A211" s="23"/>
      <c r="B211" s="118"/>
      <c r="C211" s="67"/>
      <c r="D211" s="74"/>
    </row>
    <row r="212" spans="1:6" ht="15.75" x14ac:dyDescent="0.25">
      <c r="A212" s="11"/>
      <c r="B212" s="60"/>
      <c r="C212" s="114"/>
      <c r="D212" s="119"/>
    </row>
    <row r="213" spans="1:6" ht="24" customHeight="1" thickBot="1" x14ac:dyDescent="0.3">
      <c r="A213" s="12"/>
      <c r="B213" s="115"/>
      <c r="C213" s="116"/>
      <c r="D213" s="120"/>
    </row>
    <row r="214" spans="1:6" ht="24" customHeight="1" thickBot="1" x14ac:dyDescent="0.3">
      <c r="A214" s="187" t="s">
        <v>139</v>
      </c>
      <c r="B214" s="188"/>
      <c r="C214" s="189"/>
      <c r="D214" s="117">
        <f>SUM(D211:D213)</f>
        <v>0</v>
      </c>
    </row>
    <row r="215" spans="1:6" ht="24" customHeight="1" thickBot="1" x14ac:dyDescent="0.3">
      <c r="B215" s="61"/>
      <c r="C215" s="61"/>
      <c r="D215" s="61"/>
      <c r="E215" s="62"/>
      <c r="F215" s="62"/>
    </row>
    <row r="216" spans="1:6" ht="24" customHeight="1" thickBot="1" x14ac:dyDescent="0.3">
      <c r="A216" s="187" t="s">
        <v>140</v>
      </c>
      <c r="B216" s="188"/>
      <c r="C216" s="189"/>
      <c r="D216" s="63"/>
      <c r="E216" s="63"/>
      <c r="F216" s="63"/>
    </row>
    <row r="217" spans="1:6" ht="24" customHeight="1" thickBot="1" x14ac:dyDescent="0.3">
      <c r="A217" s="64" t="s">
        <v>3</v>
      </c>
      <c r="B217" s="65" t="s">
        <v>100</v>
      </c>
      <c r="C217" s="66" t="s">
        <v>141</v>
      </c>
      <c r="D217" s="63"/>
      <c r="E217" s="63"/>
      <c r="F217" s="63"/>
    </row>
    <row r="218" spans="1:6" ht="24" customHeight="1" x14ac:dyDescent="0.25">
      <c r="A218" s="2" t="str">
        <f>A201</f>
        <v>Editor Audiovisual (Videomaker) 40h</v>
      </c>
      <c r="B218" s="67">
        <f>D214</f>
        <v>0</v>
      </c>
      <c r="C218" s="68">
        <f>B218/12</f>
        <v>0</v>
      </c>
      <c r="D218" s="61"/>
    </row>
    <row r="219" spans="1:6" ht="24" customHeight="1" thickBot="1" x14ac:dyDescent="0.3">
      <c r="B219" s="61"/>
      <c r="C219" s="61"/>
      <c r="D219" s="61"/>
    </row>
    <row r="220" spans="1:6" ht="24" customHeight="1" thickBot="1" x14ac:dyDescent="0.3">
      <c r="A220" s="218" t="s">
        <v>156</v>
      </c>
      <c r="B220" s="219"/>
      <c r="C220" s="219"/>
      <c r="D220" s="219"/>
      <c r="E220" s="219"/>
      <c r="F220" s="220"/>
    </row>
    <row r="221" spans="1:6" ht="41.25" customHeight="1" thickBot="1" x14ac:dyDescent="0.3">
      <c r="A221" s="76" t="s">
        <v>142</v>
      </c>
      <c r="B221" s="78" t="s">
        <v>157</v>
      </c>
      <c r="C221" s="78" t="s">
        <v>158</v>
      </c>
      <c r="D221" s="77" t="s">
        <v>159</v>
      </c>
      <c r="E221" s="78" t="s">
        <v>160</v>
      </c>
      <c r="F221" s="101" t="s">
        <v>161</v>
      </c>
    </row>
    <row r="222" spans="1:6" ht="24" customHeight="1" x14ac:dyDescent="0.25">
      <c r="A222" s="102"/>
      <c r="B222" s="99"/>
      <c r="C222" s="100"/>
      <c r="D222" s="99"/>
      <c r="E222" s="110"/>
      <c r="F222" s="111"/>
    </row>
    <row r="223" spans="1:6" ht="24" customHeight="1" x14ac:dyDescent="0.25">
      <c r="A223" s="102"/>
      <c r="B223" s="99"/>
      <c r="C223" s="100"/>
      <c r="D223" s="99"/>
      <c r="E223" s="110"/>
      <c r="F223" s="111"/>
    </row>
    <row r="224" spans="1:6" ht="24" customHeight="1" thickBot="1" x14ac:dyDescent="0.3">
      <c r="A224" s="103"/>
      <c r="B224" s="104"/>
      <c r="C224" s="105"/>
      <c r="D224" s="104"/>
      <c r="E224" s="112"/>
      <c r="F224" s="113"/>
    </row>
    <row r="225" spans="1:6" ht="24" customHeight="1" thickBot="1" x14ac:dyDescent="0.3">
      <c r="A225" s="173" t="s">
        <v>143</v>
      </c>
      <c r="B225" s="174"/>
      <c r="C225" s="174"/>
      <c r="D225" s="175"/>
      <c r="E225" s="69"/>
      <c r="F225" s="69">
        <f>SUM(F222:F224)</f>
        <v>0</v>
      </c>
    </row>
    <row r="226" spans="1:6" ht="24" customHeight="1" thickBot="1" x14ac:dyDescent="0.3">
      <c r="B226" s="61"/>
      <c r="C226" s="61"/>
      <c r="D226" s="61"/>
    </row>
    <row r="227" spans="1:6" ht="24" customHeight="1" thickBot="1" x14ac:dyDescent="0.3">
      <c r="A227" s="199" t="s">
        <v>162</v>
      </c>
      <c r="B227" s="200"/>
      <c r="C227" s="200"/>
      <c r="D227" s="201"/>
    </row>
    <row r="228" spans="1:6" ht="27.75" customHeight="1" thickBot="1" x14ac:dyDescent="0.3">
      <c r="A228" s="70" t="s">
        <v>3</v>
      </c>
      <c r="B228" s="71" t="s">
        <v>100</v>
      </c>
      <c r="C228" s="71" t="s">
        <v>101</v>
      </c>
      <c r="D228" s="72" t="s">
        <v>144</v>
      </c>
    </row>
    <row r="229" spans="1:6" ht="24" customHeight="1" thickBot="1" x14ac:dyDescent="0.3">
      <c r="A229" s="106" t="str">
        <f>A218</f>
        <v>Editor Audiovisual (Videomaker) 40h</v>
      </c>
      <c r="B229" s="109">
        <f>C229*12</f>
        <v>0</v>
      </c>
      <c r="C229" s="109">
        <f>F225</f>
        <v>0</v>
      </c>
      <c r="D229" s="107">
        <f>B229</f>
        <v>0</v>
      </c>
    </row>
    <row r="230" spans="1:6" ht="24" customHeight="1" thickBot="1" x14ac:dyDescent="0.3"/>
    <row r="231" spans="1:6" ht="24" customHeight="1" thickBot="1" x14ac:dyDescent="0.3">
      <c r="A231" s="202" t="s">
        <v>110</v>
      </c>
      <c r="B231" s="203"/>
      <c r="C231" s="203"/>
      <c r="D231" s="204"/>
    </row>
    <row r="232" spans="1:6" ht="39.75" customHeight="1" thickBot="1" x14ac:dyDescent="0.3">
      <c r="A232" s="48" t="s">
        <v>3</v>
      </c>
      <c r="B232" s="73" t="s">
        <v>145</v>
      </c>
      <c r="C232" s="73" t="s">
        <v>163</v>
      </c>
      <c r="D232" s="49" t="s">
        <v>4</v>
      </c>
    </row>
    <row r="233" spans="1:6" ht="24" customHeight="1" thickBot="1" x14ac:dyDescent="0.3">
      <c r="A233" s="106" t="str">
        <f>A229</f>
        <v>Editor Audiovisual (Videomaker) 40h</v>
      </c>
      <c r="B233" s="108">
        <f>C218</f>
        <v>0</v>
      </c>
      <c r="C233" s="108">
        <f>C229</f>
        <v>0</v>
      </c>
      <c r="D233" s="107">
        <f>SUM(B233:C233)</f>
        <v>0</v>
      </c>
    </row>
    <row r="234" spans="1:6" ht="24" customHeight="1" thickBot="1" x14ac:dyDescent="0.3"/>
    <row r="235" spans="1:6" ht="24" customHeight="1" thickBot="1" x14ac:dyDescent="0.3">
      <c r="A235" s="148" t="s">
        <v>111</v>
      </c>
      <c r="B235" s="149"/>
      <c r="C235" s="149"/>
      <c r="D235" s="150"/>
    </row>
    <row r="236" spans="1:6" ht="49.5" customHeight="1" thickBot="1" x14ac:dyDescent="0.3">
      <c r="A236" s="205" t="s">
        <v>131</v>
      </c>
      <c r="B236" s="206"/>
      <c r="C236" s="207"/>
      <c r="D236" s="53"/>
      <c r="E236" s="53"/>
      <c r="F236" s="53"/>
    </row>
    <row r="237" spans="1:6" ht="24" customHeight="1" x14ac:dyDescent="0.25">
      <c r="A237" s="94" t="s">
        <v>132</v>
      </c>
      <c r="B237" s="216"/>
      <c r="C237" s="217"/>
      <c r="D237" s="53"/>
      <c r="E237" s="53"/>
      <c r="F237" s="53"/>
    </row>
    <row r="238" spans="1:6" ht="24" customHeight="1" x14ac:dyDescent="0.25">
      <c r="A238" s="92" t="s">
        <v>154</v>
      </c>
      <c r="B238" s="221"/>
      <c r="C238" s="222"/>
      <c r="D238" s="53"/>
      <c r="E238" s="53"/>
      <c r="F238" s="53"/>
    </row>
    <row r="239" spans="1:6" ht="24" customHeight="1" thickBot="1" x14ac:dyDescent="0.3">
      <c r="A239" s="93" t="s">
        <v>133</v>
      </c>
      <c r="B239" s="223"/>
      <c r="C239" s="224"/>
      <c r="D239" s="53"/>
      <c r="E239" s="53"/>
      <c r="F239" s="53"/>
    </row>
    <row r="240" spans="1:6" ht="24" customHeight="1" thickBot="1" x14ac:dyDescent="0.3">
      <c r="A240" s="146" t="s">
        <v>111</v>
      </c>
      <c r="B240" s="194"/>
      <c r="C240" s="194"/>
      <c r="D240" s="147"/>
    </row>
    <row r="241" spans="1:4" ht="24" customHeight="1" thickBot="1" x14ac:dyDescent="0.3">
      <c r="A241" s="6" t="s">
        <v>3</v>
      </c>
      <c r="B241" s="7" t="s">
        <v>1</v>
      </c>
      <c r="C241" s="7" t="s">
        <v>2</v>
      </c>
      <c r="D241" s="8" t="s">
        <v>4</v>
      </c>
    </row>
    <row r="242" spans="1:4" ht="24" customHeight="1" x14ac:dyDescent="0.25">
      <c r="A242" s="2" t="str">
        <f>A233</f>
        <v>Editor Audiovisual (Videomaker) 40h</v>
      </c>
      <c r="B242" s="47">
        <f>E103+E148+D206+D233</f>
        <v>0</v>
      </c>
      <c r="C242" s="56">
        <f>((1+$B$237)/(1-$B$238-$B$239))-1</f>
        <v>0</v>
      </c>
      <c r="D242" s="4">
        <f>B242*C242</f>
        <v>0</v>
      </c>
    </row>
    <row r="243" spans="1:4" ht="24" customHeight="1" thickBot="1" x14ac:dyDescent="0.3"/>
    <row r="244" spans="1:4" ht="24" customHeight="1" thickBot="1" x14ac:dyDescent="0.3">
      <c r="A244" s="148" t="s">
        <v>134</v>
      </c>
      <c r="B244" s="149"/>
      <c r="C244" s="150"/>
    </row>
    <row r="245" spans="1:4" ht="24" customHeight="1" thickBot="1" x14ac:dyDescent="0.3">
      <c r="A245" s="42" t="s">
        <v>112</v>
      </c>
      <c r="B245" s="195" t="str">
        <f>A218</f>
        <v>Editor Audiovisual (Videomaker) 40h</v>
      </c>
      <c r="C245" s="196"/>
    </row>
    <row r="246" spans="1:4" ht="32.1" customHeight="1" x14ac:dyDescent="0.25">
      <c r="A246" s="23" t="s">
        <v>113</v>
      </c>
      <c r="B246" s="197">
        <f>F13</f>
        <v>0</v>
      </c>
      <c r="C246" s="198"/>
    </row>
    <row r="247" spans="1:4" ht="32.1" customHeight="1" x14ac:dyDescent="0.25">
      <c r="A247" s="11" t="s">
        <v>114</v>
      </c>
      <c r="B247" s="190">
        <f>E103</f>
        <v>0</v>
      </c>
      <c r="C247" s="191"/>
    </row>
    <row r="248" spans="1:4" ht="32.1" customHeight="1" x14ac:dyDescent="0.25">
      <c r="A248" s="11" t="s">
        <v>115</v>
      </c>
      <c r="B248" s="190">
        <f>E148</f>
        <v>0</v>
      </c>
      <c r="C248" s="191"/>
    </row>
    <row r="249" spans="1:4" ht="32.1" customHeight="1" x14ac:dyDescent="0.25">
      <c r="A249" s="11" t="s">
        <v>116</v>
      </c>
      <c r="B249" s="190">
        <f>D206</f>
        <v>0</v>
      </c>
      <c r="C249" s="191"/>
    </row>
    <row r="250" spans="1:4" ht="32.1" customHeight="1" x14ac:dyDescent="0.25">
      <c r="A250" s="11" t="s">
        <v>117</v>
      </c>
      <c r="B250" s="190">
        <f>D233</f>
        <v>0</v>
      </c>
      <c r="C250" s="191"/>
    </row>
    <row r="251" spans="1:4" ht="32.1" customHeight="1" x14ac:dyDescent="0.25">
      <c r="A251" s="11" t="s">
        <v>118</v>
      </c>
      <c r="B251" s="190">
        <f>D242</f>
        <v>0</v>
      </c>
      <c r="C251" s="191"/>
    </row>
    <row r="252" spans="1:4" ht="32.1" customHeight="1" x14ac:dyDescent="0.25">
      <c r="A252" s="11" t="s">
        <v>119</v>
      </c>
      <c r="B252" s="190">
        <v>0</v>
      </c>
      <c r="C252" s="191"/>
    </row>
    <row r="253" spans="1:4" ht="32.1" customHeight="1" thickBot="1" x14ac:dyDescent="0.3">
      <c r="A253" s="50" t="s">
        <v>153</v>
      </c>
      <c r="B253" s="192">
        <f>SUM(B246:B252)</f>
        <v>0</v>
      </c>
      <c r="C253" s="193"/>
    </row>
    <row r="254" spans="1:4" ht="32.1" customHeight="1" thickBot="1" x14ac:dyDescent="0.3">
      <c r="A254" s="41" t="s">
        <v>164</v>
      </c>
      <c r="B254" s="182">
        <f>B253*12</f>
        <v>0</v>
      </c>
      <c r="C254" s="183"/>
    </row>
    <row r="255" spans="1:4" ht="24" customHeight="1" x14ac:dyDescent="0.25">
      <c r="A255" s="31"/>
    </row>
    <row r="256" spans="1:4" ht="24" customHeight="1" x14ac:dyDescent="0.25">
      <c r="A256" s="31"/>
    </row>
    <row r="257" spans="1:1" ht="24" customHeight="1" x14ac:dyDescent="0.25">
      <c r="A257" s="31"/>
    </row>
  </sheetData>
  <mergeCells count="115">
    <mergeCell ref="B254:C254"/>
    <mergeCell ref="B248:C248"/>
    <mergeCell ref="B249:C249"/>
    <mergeCell ref="B250:C250"/>
    <mergeCell ref="B251:C251"/>
    <mergeCell ref="B252:C252"/>
    <mergeCell ref="B253:C253"/>
    <mergeCell ref="B239:C239"/>
    <mergeCell ref="A240:D240"/>
    <mergeCell ref="A244:C244"/>
    <mergeCell ref="B245:C245"/>
    <mergeCell ref="B246:C246"/>
    <mergeCell ref="B247:C247"/>
    <mergeCell ref="A227:D227"/>
    <mergeCell ref="A231:D231"/>
    <mergeCell ref="A235:D235"/>
    <mergeCell ref="A236:C236"/>
    <mergeCell ref="B237:C237"/>
    <mergeCell ref="B238:C238"/>
    <mergeCell ref="A208:D208"/>
    <mergeCell ref="A209:D209"/>
    <mergeCell ref="A214:C214"/>
    <mergeCell ref="A216:C216"/>
    <mergeCell ref="A220:F220"/>
    <mergeCell ref="A225:D225"/>
    <mergeCell ref="A190:E190"/>
    <mergeCell ref="A194:D194"/>
    <mergeCell ref="A195:D195"/>
    <mergeCell ref="A199:D199"/>
    <mergeCell ref="A203:D203"/>
    <mergeCell ref="A204:D204"/>
    <mergeCell ref="B180:C180"/>
    <mergeCell ref="B181:C181"/>
    <mergeCell ref="B182:C182"/>
    <mergeCell ref="B183:C183"/>
    <mergeCell ref="A185:D185"/>
    <mergeCell ref="A186:D186"/>
    <mergeCell ref="B174:C174"/>
    <mergeCell ref="B175:C175"/>
    <mergeCell ref="B176:C176"/>
    <mergeCell ref="B177:C177"/>
    <mergeCell ref="B178:C178"/>
    <mergeCell ref="B179:C179"/>
    <mergeCell ref="A169:A170"/>
    <mergeCell ref="B169:C169"/>
    <mergeCell ref="B170:C170"/>
    <mergeCell ref="B171:C171"/>
    <mergeCell ref="B172:C172"/>
    <mergeCell ref="B173:C173"/>
    <mergeCell ref="A152:E152"/>
    <mergeCell ref="A153:A154"/>
    <mergeCell ref="B153:B154"/>
    <mergeCell ref="C153:C154"/>
    <mergeCell ref="D153:E153"/>
    <mergeCell ref="A168:C168"/>
    <mergeCell ref="A138:E138"/>
    <mergeCell ref="A141:D141"/>
    <mergeCell ref="A145:E145"/>
    <mergeCell ref="A146:E146"/>
    <mergeCell ref="A150:E150"/>
    <mergeCell ref="A151:E151"/>
    <mergeCell ref="A122:D122"/>
    <mergeCell ref="A126:D126"/>
    <mergeCell ref="A127:D127"/>
    <mergeCell ref="A130:D130"/>
    <mergeCell ref="A133:D133"/>
    <mergeCell ref="A137:E137"/>
    <mergeCell ref="A101:E101"/>
    <mergeCell ref="A105:B105"/>
    <mergeCell ref="A106:B106"/>
    <mergeCell ref="A115:D115"/>
    <mergeCell ref="A116:D116"/>
    <mergeCell ref="A119:D119"/>
    <mergeCell ref="A83:D83"/>
    <mergeCell ref="A84:D84"/>
    <mergeCell ref="A88:D88"/>
    <mergeCell ref="A92:D92"/>
    <mergeCell ref="A96:G96"/>
    <mergeCell ref="A100:E100"/>
    <mergeCell ref="A62:E62"/>
    <mergeCell ref="A66:D66"/>
    <mergeCell ref="A70:F70"/>
    <mergeCell ref="A71:D71"/>
    <mergeCell ref="A75:D75"/>
    <mergeCell ref="A79:D79"/>
    <mergeCell ref="A43:D43"/>
    <mergeCell ref="A47:D47"/>
    <mergeCell ref="A51:D51"/>
    <mergeCell ref="A55:E55"/>
    <mergeCell ref="A57:F57"/>
    <mergeCell ref="A58:E58"/>
    <mergeCell ref="B36:C36"/>
    <mergeCell ref="B37:C37"/>
    <mergeCell ref="B38:C38"/>
    <mergeCell ref="B39:C39"/>
    <mergeCell ref="B40:C40"/>
    <mergeCell ref="B41:C41"/>
    <mergeCell ref="A30:C30"/>
    <mergeCell ref="A31:C31"/>
    <mergeCell ref="B32:C32"/>
    <mergeCell ref="B33:C33"/>
    <mergeCell ref="B34:C34"/>
    <mergeCell ref="B35:C35"/>
    <mergeCell ref="A15:D15"/>
    <mergeCell ref="A16:D16"/>
    <mergeCell ref="A17:D17"/>
    <mergeCell ref="A20:D20"/>
    <mergeCell ref="A23:E23"/>
    <mergeCell ref="A26:E26"/>
    <mergeCell ref="A1:F2"/>
    <mergeCell ref="A4:F4"/>
    <mergeCell ref="A6:B6"/>
    <mergeCell ref="A7:B7"/>
    <mergeCell ref="A10:F10"/>
    <mergeCell ref="A11:F11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scale="44" fitToHeight="4" orientation="portrait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31DEA6-DEC7-4C3F-8CF9-59A62F76E344}">
  <dimension ref="C4:N13"/>
  <sheetViews>
    <sheetView workbookViewId="0">
      <selection activeCell="F22" sqref="F22"/>
    </sheetView>
  </sheetViews>
  <sheetFormatPr defaultRowHeight="15" x14ac:dyDescent="0.25"/>
  <cols>
    <col min="1" max="2" width="9.140625" style="130"/>
    <col min="3" max="3" width="5.140625" style="130" bestFit="1" customWidth="1"/>
    <col min="4" max="4" width="39" style="130" customWidth="1"/>
    <col min="5" max="8" width="15.42578125" style="130" customWidth="1"/>
    <col min="9" max="9" width="20.7109375" style="130" customWidth="1"/>
    <col min="10" max="10" width="15.42578125" style="130" customWidth="1"/>
    <col min="11" max="16384" width="9.140625" style="130"/>
  </cols>
  <sheetData>
    <row r="4" spans="3:14" ht="75" x14ac:dyDescent="0.25">
      <c r="C4" s="127" t="s">
        <v>136</v>
      </c>
      <c r="D4" s="127" t="s">
        <v>142</v>
      </c>
      <c r="E4" s="128" t="s">
        <v>166</v>
      </c>
      <c r="F4" s="128" t="s">
        <v>167</v>
      </c>
      <c r="G4" s="128" t="s">
        <v>168</v>
      </c>
      <c r="H4" s="128" t="s">
        <v>170</v>
      </c>
      <c r="I4" s="128" t="s">
        <v>171</v>
      </c>
      <c r="J4" s="128" t="s">
        <v>169</v>
      </c>
    </row>
    <row r="5" spans="3:14" ht="22.5" customHeight="1" x14ac:dyDescent="0.25">
      <c r="C5" s="129">
        <v>1</v>
      </c>
      <c r="D5" s="134" t="str">
        <f>'Social Media 40h'!A8</f>
        <v>Assistente de Marketing (Social Media) 40h</v>
      </c>
      <c r="E5" s="129">
        <v>1</v>
      </c>
      <c r="F5" s="131">
        <f>'Social Media 40h'!B252</f>
        <v>0</v>
      </c>
      <c r="G5" s="132">
        <f>'Social Media 40h'!F224</f>
        <v>0</v>
      </c>
      <c r="H5" s="132">
        <f>'Social Media 40h'!D214</f>
        <v>0</v>
      </c>
      <c r="I5" s="136">
        <f t="shared" ref="I5:I6" si="0">((F5*E5)+G5+H5)</f>
        <v>0</v>
      </c>
      <c r="J5" s="131">
        <f>I5*12</f>
        <v>0</v>
      </c>
    </row>
    <row r="6" spans="3:14" ht="22.5" customHeight="1" x14ac:dyDescent="0.25">
      <c r="C6" s="129">
        <v>2</v>
      </c>
      <c r="D6" s="135" t="str">
        <f>'Videomaker 40h'!A8</f>
        <v>Editor Audiovisual (Videomaker) 40h</v>
      </c>
      <c r="E6" s="129">
        <v>1</v>
      </c>
      <c r="F6" s="131">
        <f>'Videomaker 40h'!B253</f>
        <v>0</v>
      </c>
      <c r="G6" s="131">
        <f>'Videomaker 40h'!F225</f>
        <v>0</v>
      </c>
      <c r="H6" s="131">
        <f>'Videomaker 40h'!D214</f>
        <v>0</v>
      </c>
      <c r="I6" s="136">
        <f t="shared" si="0"/>
        <v>0</v>
      </c>
      <c r="J6" s="131">
        <f t="shared" ref="J6" si="1">I6*12</f>
        <v>0</v>
      </c>
    </row>
    <row r="7" spans="3:14" x14ac:dyDescent="0.25">
      <c r="C7" s="139" t="s">
        <v>165</v>
      </c>
      <c r="D7" s="140"/>
      <c r="E7" s="140"/>
      <c r="F7" s="140"/>
      <c r="G7" s="140"/>
      <c r="H7" s="140"/>
      <c r="I7" s="141"/>
      <c r="J7" s="133">
        <f>SUM(J5:J6)</f>
        <v>0</v>
      </c>
    </row>
    <row r="13" spans="3:14" x14ac:dyDescent="0.25">
      <c r="N13" s="130" t="s">
        <v>172</v>
      </c>
    </row>
  </sheetData>
  <mergeCells count="1">
    <mergeCell ref="C7:I7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72269ae-f60c-41a3-9c10-8c65b8eb8803" xsi:nil="true"/>
    <lcf76f155ced4ddcb4097134ff3c332f xmlns="43ff9a2f-d3c3-462e-9c56-f3c0210a9f56">
      <Terms xmlns="http://schemas.microsoft.com/office/infopath/2007/PartnerControls"/>
    </lcf76f155ced4ddcb4097134ff3c332f>
    <_Flow_SignoffStatus xmlns="43ff9a2f-d3c3-462e-9c56-f3c0210a9f56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EE9401C8E819F47B9894BF3D66C27C1" ma:contentTypeVersion="17" ma:contentTypeDescription="Crie um novo documento." ma:contentTypeScope="" ma:versionID="b14e695673e91a8749fb4be05d780dc4">
  <xsd:schema xmlns:xsd="http://www.w3.org/2001/XMLSchema" xmlns:xs="http://www.w3.org/2001/XMLSchema" xmlns:p="http://schemas.microsoft.com/office/2006/metadata/properties" xmlns:ns2="43ff9a2f-d3c3-462e-9c56-f3c0210a9f56" xmlns:ns3="272269ae-f60c-41a3-9c10-8c65b8eb8803" targetNamespace="http://schemas.microsoft.com/office/2006/metadata/properties" ma:root="true" ma:fieldsID="40b1e9378c1de17c6b3a14f65e299396" ns2:_="" ns3:_="">
    <xsd:import namespace="43ff9a2f-d3c3-462e-9c56-f3c0210a9f56"/>
    <xsd:import namespace="272269ae-f60c-41a3-9c10-8c65b8eb880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_Flow_SignoffStatu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3ff9a2f-d3c3-462e-9c56-f3c0210a9f5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dcd5fd96-fc90-4014-84ed-08bbe18a84a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3" nillable="true" ma:displayName="Status de liberação" ma:internalName="Status_x0020_de_x0020_libera_x00e7__x00e3_o">
      <xsd:simpleType>
        <xsd:restriction base="dms:Text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2269ae-f60c-41a3-9c10-8c65b8eb8803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bcaef03-ad4f-4cf3-8a0a-67fc18071e6a}" ma:internalName="TaxCatchAll" ma:showField="CatchAllData" ma:web="272269ae-f60c-41a3-9c10-8c65b8eb880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21277CA-BD46-4EEF-9B93-E9486EE046EE}">
  <ds:schemaRefs>
    <ds:schemaRef ds:uri="http://schemas.microsoft.com/office/2006/metadata/properties"/>
    <ds:schemaRef ds:uri="http://schemas.microsoft.com/office/infopath/2007/PartnerControls"/>
    <ds:schemaRef ds:uri="272269ae-f60c-41a3-9c10-8c65b8eb8803"/>
    <ds:schemaRef ds:uri="ee37d761-4eb2-42c8-bd95-9176c50c74a7"/>
  </ds:schemaRefs>
</ds:datastoreItem>
</file>

<file path=customXml/itemProps2.xml><?xml version="1.0" encoding="utf-8"?>
<ds:datastoreItem xmlns:ds="http://schemas.openxmlformats.org/officeDocument/2006/customXml" ds:itemID="{13FE28F1-E9DA-4651-9D82-45743C57A00E}"/>
</file>

<file path=customXml/itemProps3.xml><?xml version="1.0" encoding="utf-8"?>
<ds:datastoreItem xmlns:ds="http://schemas.openxmlformats.org/officeDocument/2006/customXml" ds:itemID="{838E2BFF-FC5D-4C5E-8925-7230C94A680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2</vt:i4>
      </vt:variant>
    </vt:vector>
  </HeadingPairs>
  <TitlesOfParts>
    <vt:vector size="5" baseType="lpstr">
      <vt:lpstr>Social Media 40h</vt:lpstr>
      <vt:lpstr>Videomaker 40h</vt:lpstr>
      <vt:lpstr>Resumo</vt:lpstr>
      <vt:lpstr>'Social Media 40h'!Area_de_impressao</vt:lpstr>
      <vt:lpstr>'Videomaker 40h'!Area_de_impressao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Arcangela Silva Casagrande</dc:creator>
  <cp:lastModifiedBy>Cláudia Silva Gonçalves de Oliveira</cp:lastModifiedBy>
  <cp:lastPrinted>2024-08-29T21:09:27Z</cp:lastPrinted>
  <dcterms:created xsi:type="dcterms:W3CDTF">2018-01-23T19:35:16Z</dcterms:created>
  <dcterms:modified xsi:type="dcterms:W3CDTF">2026-06-30T19:31:29Z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0x0101003EE9401C8E819F47B9894BF3D66C27C1</vt:lpwstr>
  </property>
  <property fmtid="{D5CDD505-2E9C-101B-9397-08002B2CF9AE}" pid="3" name="MediaServiceImageTags">
    <vt:lpwstr/>
  </property>
</Properties>
</file>